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2021 Zárszámadás, beszámoló\2021. évi zárszámadás\"/>
    </mc:Choice>
  </mc:AlternateContent>
  <bookViews>
    <workbookView xWindow="0" yWindow="0" windowWidth="28800" windowHeight="11835"/>
  </bookViews>
  <sheets>
    <sheet name=" részvény 21" sheetId="1" r:id="rId1"/>
  </sheets>
  <definedNames>
    <definedName name="_xlnm.Print_Area" localSheetId="0">' részvény 21'!$A$1:$U$36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O22" i="1"/>
  <c r="N22" i="1"/>
  <c r="L22" i="1"/>
  <c r="K22" i="1"/>
  <c r="I22" i="1"/>
  <c r="H22" i="1"/>
  <c r="G22" i="1"/>
  <c r="C22" i="1"/>
  <c r="S21" i="1"/>
  <c r="P21" i="1"/>
  <c r="Q21" i="1" s="1"/>
  <c r="M21" i="1"/>
  <c r="F21" i="1"/>
  <c r="S20" i="1"/>
  <c r="S22" i="1" s="1"/>
  <c r="Q20" i="1"/>
  <c r="P20" i="1"/>
  <c r="M20" i="1"/>
  <c r="F20" i="1"/>
  <c r="F22" i="1" s="1"/>
  <c r="S9" i="1"/>
  <c r="F31" i="1" s="1"/>
  <c r="O9" i="1"/>
  <c r="D31" i="1" s="1"/>
  <c r="H9" i="1"/>
  <c r="C9" i="1"/>
  <c r="A31" i="1" s="1"/>
  <c r="M8" i="1"/>
  <c r="E8" i="1"/>
  <c r="R8" i="1" s="1"/>
  <c r="N8" i="1" l="1"/>
  <c r="F8" i="1"/>
  <c r="J8" i="1" l="1"/>
  <c r="J9" i="1" s="1"/>
  <c r="C31" i="1" s="1"/>
  <c r="F9" i="1"/>
  <c r="B31" i="1" s="1"/>
  <c r="P8" i="1"/>
  <c r="N9" i="1"/>
  <c r="P9" i="1" l="1"/>
  <c r="Q8" i="1"/>
  <c r="Q9" i="1" s="1"/>
  <c r="E31" i="1" s="1"/>
</calcChain>
</file>

<file path=xl/sharedStrings.xml><?xml version="1.0" encoding="utf-8"?>
<sst xmlns="http://schemas.openxmlformats.org/spreadsheetml/2006/main" count="103" uniqueCount="77">
  <si>
    <t>4. sz. melléklet</t>
  </si>
  <si>
    <t>Részvény 2021.</t>
  </si>
  <si>
    <t xml:space="preserve">2021. december 31-i állapot szerinti tőzsdei részvény állomány </t>
  </si>
  <si>
    <t>Részvény</t>
  </si>
  <si>
    <t>Elhelyezés</t>
  </si>
  <si>
    <t>Bekerülési érték</t>
  </si>
  <si>
    <t>Címletérték</t>
  </si>
  <si>
    <t>Darabszám</t>
  </si>
  <si>
    <t>Névérték</t>
  </si>
  <si>
    <t>Változás névértékben (eladás/vétel)</t>
  </si>
  <si>
    <t>Bevétel (eladás) Ft</t>
  </si>
  <si>
    <t>Kiadás (vétel) Ft</t>
  </si>
  <si>
    <t>Záró névérték</t>
  </si>
  <si>
    <t xml:space="preserve"> BÉT 2020. záró /2021. nyitó</t>
  </si>
  <si>
    <t xml:space="preserve">   BÉT  2021. záró </t>
  </si>
  <si>
    <t>Árfolyam változás  (%-ban )  2020. évi piaci nyitóhoz képest</t>
  </si>
  <si>
    <t>2021. évi    PIACI           záró dec.30. állapot szerint</t>
  </si>
  <si>
    <t>2021. évi              könyv szerinti nyitó  érték</t>
  </si>
  <si>
    <t>Változás (árfolyam növekedés/ csökkenés)       Ft</t>
  </si>
  <si>
    <t>2021. évi záró érték Ft</t>
  </si>
  <si>
    <t>Egy részvényre jutó 2021. évben fizetett  2020. évi osztalék (Ft)</t>
  </si>
  <si>
    <t>Osztalék bevétel  2021. évben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</si>
  <si>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</si>
  <si>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</si>
  <si>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</si>
  <si>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</si>
  <si>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</si>
  <si>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</si>
  <si>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</si>
  <si>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</si>
  <si>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</si>
  <si>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</si>
  <si>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</si>
  <si>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</si>
  <si>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</si>
  <si>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</si>
  <si>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</si>
  <si>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</si>
  <si>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</si>
  <si>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21.</t>
  </si>
  <si>
    <t>22.</t>
  </si>
  <si>
    <t>MOL</t>
  </si>
  <si>
    <t>RAIFFEISEN Bank Rt.</t>
  </si>
  <si>
    <t>A MOL részvények árfolyama 2020. évben csökkent, de a számviteli politika III.10.8 pontja szerint nem haladta meg a tartós - 2 egymást követő év - időszakot, így az árfolyamcsökkenés nem került elszámolásra.</t>
  </si>
  <si>
    <t xml:space="preserve">2021. évben emelkedett az árfolyam, de még mindig a könyvszerinti érték alatt maradt, így árfolyam csökkenést kell könyvelni. </t>
  </si>
  <si>
    <t xml:space="preserve">  </t>
  </si>
  <si>
    <t xml:space="preserve">2021. december 31-i állapot szerinti papír alapú tőzsdén nem jegyzett részvény állomány </t>
  </si>
  <si>
    <t>Bekerülési érték 
eFt</t>
  </si>
  <si>
    <t xml:space="preserve"> Névérték </t>
  </si>
  <si>
    <t>2021. évi nyitó érték
Ft</t>
  </si>
  <si>
    <t>Változás névértékben (eladás / vétel )</t>
  </si>
  <si>
    <t xml:space="preserve">Saját tőke Ft (2019)       </t>
  </si>
  <si>
    <t xml:space="preserve">Jegyzett tőke Ft (2019) </t>
  </si>
  <si>
    <t>%              (2019.)</t>
  </si>
  <si>
    <t xml:space="preserve">Saját tőke Ft (2020)       </t>
  </si>
  <si>
    <t xml:space="preserve">Jegyzett tőke Ft (2020) </t>
  </si>
  <si>
    <t>%              (2020.)</t>
  </si>
  <si>
    <t>Változás (csökk / növ) %</t>
  </si>
  <si>
    <t>Változás 
(értékvesztés, növekedés) Ft</t>
  </si>
  <si>
    <t>2021. évi  záró érték Ft</t>
  </si>
  <si>
    <t>Osztalék bevétel  2021. évben Ft</t>
  </si>
  <si>
    <t>15.</t>
  </si>
  <si>
    <t>18.</t>
  </si>
  <si>
    <t>MUNICIPAL</t>
  </si>
  <si>
    <t>Bp. II. Ker. Önkorm.</t>
  </si>
  <si>
    <t>SZTÁV</t>
  </si>
  <si>
    <t>MUNICIPAL  részvények esetében évek óta tartós  az értékvesztés  2021-ben további - 10 403 497 Ft-tal  került elszámolásra.</t>
  </si>
  <si>
    <t>A SZTÁV részvénycsomag esetében 305 238 Ft  értékelési tartalékba került, tekintettel arra, hogy a saját tőke jegyzett tőke arányában az elmúlt  évben  is emelkedés volt tapasztalható.</t>
  </si>
  <si>
    <t>Mindösszesen Ft-ban</t>
  </si>
  <si>
    <t>2020. évi nyitó névérték</t>
  </si>
  <si>
    <t>2020.évi záró névérték</t>
  </si>
  <si>
    <t>Budapest, 2021. március 7.</t>
  </si>
  <si>
    <t>Készítette: Havas Beatrix</t>
  </si>
  <si>
    <t xml:space="preserve">Ellenőrizte: </t>
  </si>
  <si>
    <t>2021.évi nyitó  érték</t>
  </si>
  <si>
    <t>2021. évi záró érték</t>
  </si>
  <si>
    <t>Részvény osztalék bevétel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</si>
</sst>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3" fontId="1" fillId="0" borderId="8" xfId="0" applyNumberFormat="1" applyFont="1" applyFill="1" applyBorder="1"/>
    <xf numFmtId="3" fontId="1" fillId="0" borderId="7" xfId="0" applyNumberFormat="1" applyFont="1" applyFill="1" applyBorder="1"/>
    <xf numFmtId="3" fontId="1" fillId="0" borderId="9" xfId="0" applyNumberFormat="1" applyFont="1" applyFill="1" applyBorder="1"/>
    <xf numFmtId="0" fontId="1" fillId="0" borderId="9" xfId="0" applyFont="1" applyFill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3" fontId="3" fillId="0" borderId="11" xfId="0" applyNumberFormat="1" applyFont="1" applyFill="1" applyBorder="1"/>
    <xf numFmtId="3" fontId="1" fillId="0" borderId="12" xfId="0" applyNumberFormat="1" applyFont="1" applyFill="1" applyBorder="1"/>
    <xf numFmtId="0" fontId="2" fillId="0" borderId="13" xfId="0" applyFont="1" applyFill="1" applyBorder="1"/>
    <xf numFmtId="0" fontId="2" fillId="0" borderId="3" xfId="0" applyFont="1" applyFill="1" applyBorder="1"/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3" xfId="0" applyNumberFormat="1" applyFont="1" applyFill="1" applyBorder="1"/>
    <xf numFmtId="3" fontId="2" fillId="0" borderId="13" xfId="0" applyNumberFormat="1" applyFont="1" applyFill="1" applyBorder="1"/>
    <xf numFmtId="3" fontId="2" fillId="0" borderId="14" xfId="0" applyNumberFormat="1" applyFont="1" applyFill="1" applyBorder="1"/>
    <xf numFmtId="3" fontId="2" fillId="0" borderId="15" xfId="0" applyNumberFormat="1" applyFont="1" applyFill="1" applyBorder="1"/>
    <xf numFmtId="3" fontId="2" fillId="0" borderId="2" xfId="0" applyNumberFormat="1" applyFont="1" applyFill="1" applyBorder="1"/>
    <xf numFmtId="4" fontId="2" fillId="0" borderId="2" xfId="0" applyNumberFormat="1" applyFont="1" applyFill="1" applyBorder="1"/>
    <xf numFmtId="3" fontId="4" fillId="0" borderId="3" xfId="0" applyNumberFormat="1" applyFont="1" applyFill="1" applyBorder="1"/>
    <xf numFmtId="3" fontId="3" fillId="0" borderId="3" xfId="0" applyNumberFormat="1" applyFont="1" applyFill="1" applyBorder="1"/>
    <xf numFmtId="3" fontId="4" fillId="0" borderId="4" xfId="0" applyNumberFormat="1" applyFont="1" applyFill="1" applyBorder="1"/>
    <xf numFmtId="0" fontId="2" fillId="0" borderId="0" xfId="0" applyFont="1" applyFill="1"/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0" fillId="0" borderId="0" xfId="0" applyAlignment="1"/>
    <xf numFmtId="3" fontId="1" fillId="0" borderId="0" xfId="0" applyNumberFormat="1" applyFont="1" applyFill="1" applyAlignment="1">
      <alignment horizontal="left"/>
    </xf>
    <xf numFmtId="0" fontId="1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20" xfId="0" applyFont="1" applyFill="1" applyBorder="1"/>
    <xf numFmtId="3" fontId="1" fillId="0" borderId="20" xfId="0" applyNumberFormat="1" applyFont="1" applyFill="1" applyBorder="1"/>
    <xf numFmtId="3" fontId="1" fillId="0" borderId="21" xfId="0" applyNumberFormat="1" applyFont="1" applyFill="1" applyBorder="1"/>
    <xf numFmtId="4" fontId="1" fillId="0" borderId="11" xfId="0" applyNumberFormat="1" applyFont="1" applyFill="1" applyBorder="1"/>
    <xf numFmtId="3" fontId="3" fillId="0" borderId="12" xfId="0" applyNumberFormat="1" applyFont="1" applyFill="1" applyBorder="1"/>
    <xf numFmtId="4" fontId="1" fillId="0" borderId="0" xfId="0" applyNumberFormat="1" applyFont="1" applyFill="1"/>
    <xf numFmtId="0" fontId="2" fillId="0" borderId="22" xfId="0" applyFont="1" applyFill="1" applyBorder="1"/>
    <xf numFmtId="0" fontId="2" fillId="0" borderId="23" xfId="0" applyFont="1" applyFill="1" applyBorder="1"/>
    <xf numFmtId="3" fontId="2" fillId="0" borderId="24" xfId="0" applyNumberFormat="1" applyFont="1" applyFill="1" applyBorder="1"/>
    <xf numFmtId="3" fontId="2" fillId="0" borderId="25" xfId="0" applyNumberFormat="1" applyFont="1" applyFill="1" applyBorder="1"/>
    <xf numFmtId="3" fontId="2" fillId="0" borderId="23" xfId="0" applyNumberFormat="1" applyFont="1" applyFill="1" applyBorder="1"/>
    <xf numFmtId="3" fontId="2" fillId="0" borderId="26" xfId="0" applyNumberFormat="1" applyFont="1" applyFill="1" applyBorder="1"/>
    <xf numFmtId="3" fontId="2" fillId="0" borderId="27" xfId="0" applyNumberFormat="1" applyFont="1" applyFill="1" applyBorder="1"/>
    <xf numFmtId="3" fontId="4" fillId="0" borderId="27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28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" fillId="0" borderId="29" xfId="0" applyNumberFormat="1" applyFont="1" applyFill="1" applyBorder="1"/>
    <xf numFmtId="3" fontId="1" fillId="0" borderId="25" xfId="0" applyNumberFormat="1" applyFont="1" applyFill="1" applyBorder="1"/>
    <xf numFmtId="3" fontId="3" fillId="0" borderId="25" xfId="0" applyNumberFormat="1" applyFont="1" applyFill="1" applyBorder="1"/>
    <xf numFmtId="3" fontId="4" fillId="0" borderId="26" xfId="0" applyNumberFormat="1" applyFont="1" applyFill="1" applyBorder="1"/>
    <xf numFmtId="3" fontId="2" fillId="0" borderId="30" xfId="0" applyNumberFormat="1" applyFont="1" applyFill="1" applyBorder="1"/>
    <xf numFmtId="4" fontId="2" fillId="0" borderId="0" xfId="0" applyNumberFormat="1" applyFont="1" applyFill="1"/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52"/>
  <sheetViews>
    <sheetView tabSelected="1" topLeftCell="A7" zoomScaleNormal="100" workbookViewId="0">
      <selection activeCell="F31" sqref="F31"/>
    </sheetView>
  </sheetViews>
  <sheetFormatPr defaultColWidth="20.42578125" defaultRowHeight="12.75" x14ac:dyDescent="0.2"/>
  <cols>
    <col min="1" max="1" width="18.28515625" style="1" customWidth="1"/>
    <col min="2" max="2" width="19.7109375" style="1" customWidth="1"/>
    <col min="3" max="3" width="13.140625" style="1" bestFit="1" customWidth="1"/>
    <col min="4" max="4" width="11.28515625" style="1" customWidth="1"/>
    <col min="5" max="5" width="12.5703125" style="2" bestFit="1" customWidth="1"/>
    <col min="6" max="6" width="12" style="2" customWidth="1"/>
    <col min="7" max="7" width="12.42578125" style="1" customWidth="1"/>
    <col min="8" max="8" width="11.5703125" style="1" customWidth="1"/>
    <col min="9" max="9" width="9" style="1" bestFit="1" customWidth="1"/>
    <col min="10" max="10" width="11.7109375" style="1" customWidth="1"/>
    <col min="11" max="11" width="12.5703125" style="1" bestFit="1" customWidth="1"/>
    <col min="12" max="12" width="12.28515625" style="1" customWidth="1"/>
    <col min="13" max="13" width="10.85546875" style="1" bestFit="1" customWidth="1"/>
    <col min="14" max="14" width="12.42578125" style="2" customWidth="1"/>
    <col min="15" max="15" width="13.140625" style="2" bestFit="1" customWidth="1"/>
    <col min="16" max="16" width="12" style="1" customWidth="1"/>
    <col min="17" max="18" width="12.5703125" style="1" customWidth="1"/>
    <col min="19" max="19" width="13.5703125" style="1" bestFit="1" customWidth="1"/>
    <col min="20" max="20" width="11" style="1" customWidth="1"/>
    <col min="21" max="21" width="10" style="1" customWidth="1"/>
    <col min="22" max="22" width="10.7109375" style="1" customWidth="1"/>
    <col min="23" max="23" width="9.140625" style="1" customWidth="1"/>
    <col min="24" max="24" width="12" style="1" customWidth="1"/>
    <col min="25" max="25" width="11.7109375" style="1" customWidth="1"/>
    <col min="26" max="26" width="11.85546875" style="1" customWidth="1"/>
    <col min="27" max="253" width="9.140625" style="1" customWidth="1"/>
    <col min="254" max="254" width="20.42578125" style="1" customWidth="1"/>
    <col min="255" max="16384" width="20.42578125" style="1"/>
  </cols>
  <sheetData>
    <row r="1" spans="1:255" x14ac:dyDescent="0.2">
      <c r="S1" s="3"/>
      <c r="T1" s="3"/>
      <c r="U1" s="4" t="s">
        <v>0</v>
      </c>
      <c r="V1" s="3"/>
    </row>
    <row r="2" spans="1:255" x14ac:dyDescent="0.2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4"/>
    </row>
    <row r="3" spans="1:255" x14ac:dyDescent="0.2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55" x14ac:dyDescent="0.2">
      <c r="A4" s="5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7"/>
      <c r="O4" s="6"/>
      <c r="P4" s="6"/>
      <c r="Q4" s="6"/>
      <c r="R4" s="6"/>
    </row>
    <row r="5" spans="1:255" ht="13.5" thickBot="1" x14ac:dyDescent="0.25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55" ht="77.25" thickBot="1" x14ac:dyDescent="0.25">
      <c r="A6" s="8" t="s">
        <v>3</v>
      </c>
      <c r="B6" s="9" t="s">
        <v>4</v>
      </c>
      <c r="C6" s="10" t="s">
        <v>5</v>
      </c>
      <c r="D6" s="11" t="s">
        <v>6</v>
      </c>
      <c r="E6" s="12" t="s">
        <v>7</v>
      </c>
      <c r="F6" s="13" t="s">
        <v>8</v>
      </c>
      <c r="G6" s="14" t="s">
        <v>9</v>
      </c>
      <c r="H6" s="15" t="s">
        <v>10</v>
      </c>
      <c r="I6" s="16" t="s">
        <v>11</v>
      </c>
      <c r="J6" s="17" t="s">
        <v>12</v>
      </c>
      <c r="K6" s="15" t="s">
        <v>13</v>
      </c>
      <c r="L6" s="15" t="s">
        <v>14</v>
      </c>
      <c r="M6" s="15" t="s">
        <v>15</v>
      </c>
      <c r="N6" s="18" t="s">
        <v>16</v>
      </c>
      <c r="O6" s="19" t="s">
        <v>17</v>
      </c>
      <c r="P6" s="20" t="s">
        <v>18</v>
      </c>
      <c r="Q6" s="21" t="s">
        <v>19</v>
      </c>
      <c r="R6" s="14" t="s">
        <v>20</v>
      </c>
      <c r="S6" s="16" t="s">
        <v>21</v>
      </c>
      <c r="U6" s="22"/>
      <c r="V6" s="22"/>
    </row>
    <row r="7" spans="1:255" ht="13.5" thickBot="1" x14ac:dyDescent="0.25">
      <c r="A7" s="8" t="s">
        <v>22</v>
      </c>
      <c r="B7" s="9" t="s">
        <v>23</v>
      </c>
      <c r="C7" s="11" t="s">
        <v>24</v>
      </c>
      <c r="D7" s="11" t="s">
        <v>25</v>
      </c>
      <c r="E7" s="9" t="s">
        <v>26</v>
      </c>
      <c r="F7" s="23" t="s">
        <v>27</v>
      </c>
      <c r="G7" s="8" t="s">
        <v>28</v>
      </c>
      <c r="H7" s="11" t="s">
        <v>29</v>
      </c>
      <c r="I7" s="23" t="s">
        <v>30</v>
      </c>
      <c r="J7" s="24" t="s">
        <v>31</v>
      </c>
      <c r="K7" s="11" t="s">
        <v>32</v>
      </c>
      <c r="L7" s="11" t="s">
        <v>33</v>
      </c>
      <c r="M7" s="11" t="s">
        <v>34</v>
      </c>
      <c r="N7" s="11" t="s">
        <v>35</v>
      </c>
      <c r="O7" s="11" t="s">
        <v>36</v>
      </c>
      <c r="P7" s="11" t="s">
        <v>37</v>
      </c>
      <c r="Q7" s="11" t="s">
        <v>38</v>
      </c>
      <c r="R7" s="11" t="s">
        <v>39</v>
      </c>
      <c r="S7" s="11" t="s">
        <v>40</v>
      </c>
      <c r="U7" s="25"/>
      <c r="V7" s="22"/>
    </row>
    <row r="8" spans="1:255" ht="13.5" thickBot="1" x14ac:dyDescent="0.25">
      <c r="A8" s="26" t="s">
        <v>41</v>
      </c>
      <c r="B8" s="27" t="s">
        <v>42</v>
      </c>
      <c r="C8" s="28">
        <v>7037000</v>
      </c>
      <c r="D8" s="28">
        <v>125</v>
      </c>
      <c r="E8" s="29">
        <f>(1500*8)</f>
        <v>12000</v>
      </c>
      <c r="F8" s="30">
        <f>D8*E8</f>
        <v>1500000</v>
      </c>
      <c r="G8" s="26"/>
      <c r="H8" s="28"/>
      <c r="I8" s="31"/>
      <c r="J8" s="32">
        <f>F8+G8</f>
        <v>1500000</v>
      </c>
      <c r="K8" s="28">
        <v>2190</v>
      </c>
      <c r="L8" s="28">
        <v>2520</v>
      </c>
      <c r="M8" s="33">
        <f>L8*100/K8-100</f>
        <v>15.06849315068493</v>
      </c>
      <c r="N8" s="33">
        <f>E8*L8</f>
        <v>30240000</v>
      </c>
      <c r="O8" s="34">
        <v>38856000</v>
      </c>
      <c r="P8" s="34">
        <f>N8-O8</f>
        <v>-8616000</v>
      </c>
      <c r="Q8" s="33">
        <f>O8+P8</f>
        <v>30240000</v>
      </c>
      <c r="R8" s="33">
        <f>S8/E8</f>
        <v>95.02</v>
      </c>
      <c r="S8" s="35">
        <v>1140240</v>
      </c>
    </row>
    <row r="9" spans="1:255" ht="14.25" thickBot="1" x14ac:dyDescent="0.3">
      <c r="A9" s="36"/>
      <c r="B9" s="37"/>
      <c r="C9" s="38">
        <f>SUM(C8:C8)</f>
        <v>7037000</v>
      </c>
      <c r="D9" s="39"/>
      <c r="E9" s="40"/>
      <c r="F9" s="38">
        <f>SUM(F8:F8)</f>
        <v>1500000</v>
      </c>
      <c r="G9" s="41">
        <v>0</v>
      </c>
      <c r="H9" s="40">
        <f>SUM(H8:H8)</f>
        <v>0</v>
      </c>
      <c r="I9" s="42">
        <v>0</v>
      </c>
      <c r="J9" s="43">
        <f>SUM(J8:J8)</f>
        <v>1500000</v>
      </c>
      <c r="K9" s="44"/>
      <c r="L9" s="44"/>
      <c r="M9" s="45"/>
      <c r="N9" s="40">
        <f>SUM(N8:N8)</f>
        <v>30240000</v>
      </c>
      <c r="O9" s="46">
        <f>SUM(O8:O8)</f>
        <v>38856000</v>
      </c>
      <c r="P9" s="47">
        <f>SUM(P8:P8)</f>
        <v>-8616000</v>
      </c>
      <c r="Q9" s="48">
        <f>SUM(Q8:Q8)</f>
        <v>30240000</v>
      </c>
      <c r="R9" s="41"/>
      <c r="S9" s="38">
        <f>SUM(S8:S8)</f>
        <v>1140240</v>
      </c>
      <c r="T9" s="49"/>
      <c r="U9" s="49"/>
      <c r="V9" s="50"/>
      <c r="W9" s="25"/>
      <c r="X9" s="51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</row>
    <row r="10" spans="1:255" x14ac:dyDescent="0.2">
      <c r="C10" s="2"/>
      <c r="D10" s="2"/>
      <c r="J10" s="2"/>
      <c r="K10" s="2"/>
      <c r="L10" s="2"/>
      <c r="M10" s="2"/>
      <c r="P10" s="2"/>
      <c r="T10" s="50"/>
      <c r="U10" s="25"/>
      <c r="V10" s="51"/>
    </row>
    <row r="11" spans="1:255" s="3" customFormat="1" x14ac:dyDescent="0.2">
      <c r="A11" s="52" t="s">
        <v>43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</row>
    <row r="12" spans="1:255" x14ac:dyDescent="0.2">
      <c r="A12" s="3" t="s">
        <v>44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4"/>
      <c r="M12" s="52"/>
      <c r="N12" s="52"/>
      <c r="O12" s="52"/>
      <c r="P12" s="54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</row>
    <row r="13" spans="1:25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4"/>
      <c r="R13" s="54"/>
      <c r="S13" s="54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</row>
    <row r="14" spans="1:255" x14ac:dyDescent="0.2">
      <c r="A14" s="52"/>
      <c r="B14" s="52"/>
      <c r="C14" s="52"/>
      <c r="D14" s="52"/>
      <c r="E14" s="54"/>
      <c r="F14" s="52"/>
      <c r="G14" s="52"/>
      <c r="H14" s="52"/>
      <c r="I14" s="52"/>
      <c r="J14" s="52"/>
      <c r="K14" s="54"/>
      <c r="L14" s="52"/>
      <c r="M14" s="52"/>
      <c r="N14" s="52"/>
      <c r="O14" s="52"/>
      <c r="P14" s="25"/>
      <c r="Q14" s="54"/>
      <c r="R14" s="54"/>
      <c r="S14" s="52" t="s">
        <v>45</v>
      </c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</row>
    <row r="15" spans="1:255" x14ac:dyDescent="0.2">
      <c r="A15" s="91" t="s">
        <v>46</v>
      </c>
      <c r="B15" s="91"/>
      <c r="C15" s="91"/>
      <c r="D15" s="91"/>
      <c r="E15" s="91"/>
      <c r="F15" s="91"/>
      <c r="G15" s="91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255" x14ac:dyDescent="0.2">
      <c r="K16" s="2"/>
      <c r="L16" s="2"/>
      <c r="M16" s="2"/>
      <c r="R16" s="2"/>
    </row>
    <row r="17" spans="1:21" ht="13.5" thickBot="1" x14ac:dyDescent="0.25">
      <c r="K17" s="2"/>
      <c r="L17" s="2"/>
      <c r="M17" s="2"/>
      <c r="R17" s="2"/>
    </row>
    <row r="18" spans="1:21" ht="51.75" thickBot="1" x14ac:dyDescent="0.25">
      <c r="A18" s="8" t="s">
        <v>3</v>
      </c>
      <c r="B18" s="9" t="s">
        <v>4</v>
      </c>
      <c r="C18" s="55" t="s">
        <v>47</v>
      </c>
      <c r="D18" s="56" t="s">
        <v>6</v>
      </c>
      <c r="E18" s="12" t="s">
        <v>7</v>
      </c>
      <c r="F18" s="57" t="s">
        <v>48</v>
      </c>
      <c r="G18" s="58" t="s">
        <v>49</v>
      </c>
      <c r="H18" s="15" t="s">
        <v>50</v>
      </c>
      <c r="I18" s="15" t="s">
        <v>10</v>
      </c>
      <c r="J18" s="15" t="s">
        <v>11</v>
      </c>
      <c r="K18" s="15" t="s">
        <v>51</v>
      </c>
      <c r="L18" s="15" t="s">
        <v>52</v>
      </c>
      <c r="M18" s="15" t="s">
        <v>53</v>
      </c>
      <c r="N18" s="15" t="s">
        <v>54</v>
      </c>
      <c r="O18" s="15" t="s">
        <v>55</v>
      </c>
      <c r="P18" s="15" t="s">
        <v>56</v>
      </c>
      <c r="Q18" s="20" t="s">
        <v>57</v>
      </c>
      <c r="R18" s="15" t="s">
        <v>58</v>
      </c>
      <c r="S18" s="21" t="s">
        <v>59</v>
      </c>
      <c r="T18" s="16" t="s">
        <v>60</v>
      </c>
      <c r="U18" s="59"/>
    </row>
    <row r="19" spans="1:21" ht="13.5" thickBot="1" x14ac:dyDescent="0.25">
      <c r="A19" s="8" t="s">
        <v>22</v>
      </c>
      <c r="B19" s="9" t="s">
        <v>23</v>
      </c>
      <c r="C19" s="9" t="s">
        <v>24</v>
      </c>
      <c r="D19" s="60" t="s">
        <v>25</v>
      </c>
      <c r="E19" s="24" t="s">
        <v>26</v>
      </c>
      <c r="F19" s="23" t="s">
        <v>27</v>
      </c>
      <c r="G19" s="23" t="s">
        <v>28</v>
      </c>
      <c r="H19" s="23" t="s">
        <v>29</v>
      </c>
      <c r="I19" s="23" t="s">
        <v>30</v>
      </c>
      <c r="J19" s="23" t="s">
        <v>31</v>
      </c>
      <c r="K19" s="23" t="s">
        <v>32</v>
      </c>
      <c r="L19" s="23" t="s">
        <v>33</v>
      </c>
      <c r="M19" s="23" t="s">
        <v>34</v>
      </c>
      <c r="N19" s="23" t="s">
        <v>61</v>
      </c>
      <c r="O19" s="23" t="s">
        <v>35</v>
      </c>
      <c r="P19" s="23" t="s">
        <v>36</v>
      </c>
      <c r="Q19" s="23" t="s">
        <v>62</v>
      </c>
      <c r="R19" s="23" t="s">
        <v>37</v>
      </c>
      <c r="S19" s="23" t="s">
        <v>38</v>
      </c>
      <c r="T19" s="23" t="s">
        <v>39</v>
      </c>
    </row>
    <row r="20" spans="1:21" x14ac:dyDescent="0.2">
      <c r="A20" s="61" t="s">
        <v>63</v>
      </c>
      <c r="B20" s="62" t="s">
        <v>64</v>
      </c>
      <c r="C20" s="63">
        <v>99990000</v>
      </c>
      <c r="D20" s="33">
        <v>10000</v>
      </c>
      <c r="E20" s="64">
        <v>9999</v>
      </c>
      <c r="F20" s="35">
        <f>D20*E20</f>
        <v>99990000</v>
      </c>
      <c r="G20" s="64">
        <v>48159484</v>
      </c>
      <c r="H20" s="33"/>
      <c r="I20" s="33"/>
      <c r="J20" s="33"/>
      <c r="K20" s="33">
        <v>244193000</v>
      </c>
      <c r="L20" s="33">
        <v>507000000</v>
      </c>
      <c r="M20" s="65">
        <f>K20/L20*100</f>
        <v>48.164299802761342</v>
      </c>
      <c r="N20" s="33">
        <v>191442000</v>
      </c>
      <c r="O20" s="33">
        <v>507000000</v>
      </c>
      <c r="P20" s="65">
        <f>N20/O20*100</f>
        <v>37.759763313609469</v>
      </c>
      <c r="Q20" s="65">
        <f>P20-M20</f>
        <v>-10.404536489151873</v>
      </c>
      <c r="R20" s="33">
        <v>-10403497</v>
      </c>
      <c r="S20" s="33">
        <f>G20+R20</f>
        <v>37755987</v>
      </c>
      <c r="T20" s="66">
        <v>0</v>
      </c>
      <c r="U20" s="67"/>
    </row>
    <row r="21" spans="1:21" x14ac:dyDescent="0.2">
      <c r="A21" s="26" t="s">
        <v>65</v>
      </c>
      <c r="B21" s="62" t="s">
        <v>64</v>
      </c>
      <c r="C21" s="29">
        <v>7200000</v>
      </c>
      <c r="D21" s="28">
        <v>100000</v>
      </c>
      <c r="E21" s="32">
        <v>72</v>
      </c>
      <c r="F21" s="30">
        <f>D21*E21</f>
        <v>7200000</v>
      </c>
      <c r="G21" s="32">
        <v>13307633</v>
      </c>
      <c r="H21" s="28"/>
      <c r="I21" s="28"/>
      <c r="J21" s="28"/>
      <c r="K21" s="28">
        <v>314208000</v>
      </c>
      <c r="L21" s="28">
        <v>170000000</v>
      </c>
      <c r="M21" s="65">
        <f>K21/L21*100</f>
        <v>184.82823529411766</v>
      </c>
      <c r="N21" s="28">
        <v>321415000</v>
      </c>
      <c r="O21" s="28">
        <v>170000000</v>
      </c>
      <c r="P21" s="65">
        <f>N21/O21*100</f>
        <v>189.06764705882352</v>
      </c>
      <c r="Q21" s="65">
        <f>P21-M21</f>
        <v>4.2394117647058636</v>
      </c>
      <c r="R21" s="28">
        <v>305238</v>
      </c>
      <c r="S21" s="33">
        <f>G21+R21</f>
        <v>13612871</v>
      </c>
      <c r="T21" s="66">
        <v>0</v>
      </c>
      <c r="U21" s="67"/>
    </row>
    <row r="22" spans="1:21" ht="14.25" thickBot="1" x14ac:dyDescent="0.3">
      <c r="A22" s="68"/>
      <c r="B22" s="69"/>
      <c r="C22" s="70">
        <f>SUM(C20:C21)</f>
        <v>107190000</v>
      </c>
      <c r="D22" s="71"/>
      <c r="E22" s="72"/>
      <c r="F22" s="73">
        <f>SUM(F20:F21)</f>
        <v>107190000</v>
      </c>
      <c r="G22" s="70">
        <f>SUM(G20:G21)</f>
        <v>61467117</v>
      </c>
      <c r="H22" s="74">
        <f>SUM(H20:H21)</f>
        <v>0</v>
      </c>
      <c r="I22" s="74">
        <f>SUM(I20:I21)</f>
        <v>0</v>
      </c>
      <c r="J22" s="75">
        <v>0</v>
      </c>
      <c r="K22" s="70">
        <f>SUM(K20:K21)</f>
        <v>558401000</v>
      </c>
      <c r="L22" s="70">
        <f>SUM(L20:L21)</f>
        <v>677000000</v>
      </c>
      <c r="M22" s="76"/>
      <c r="N22" s="70">
        <f>SUM(N20:N21)</f>
        <v>512857000</v>
      </c>
      <c r="O22" s="70">
        <f>SUM(O20:O21)</f>
        <v>677000000</v>
      </c>
      <c r="P22" s="76"/>
      <c r="Q22" s="70"/>
      <c r="R22" s="70"/>
      <c r="S22" s="70">
        <f>SUM(S20:S21)</f>
        <v>51368858</v>
      </c>
      <c r="T22" s="77">
        <f>SUM(T20:T21)</f>
        <v>0</v>
      </c>
    </row>
    <row r="23" spans="1:21" x14ac:dyDescent="0.2">
      <c r="A23" s="78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T23" s="2"/>
    </row>
    <row r="24" spans="1:21" x14ac:dyDescent="0.2">
      <c r="A24" s="54" t="s">
        <v>66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21" x14ac:dyDescent="0.2">
      <c r="A25" s="54" t="s">
        <v>67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2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2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21" x14ac:dyDescent="0.2">
      <c r="A28" s="93" t="s">
        <v>68</v>
      </c>
      <c r="B28" s="93"/>
      <c r="C28" s="93"/>
      <c r="D28" s="93"/>
      <c r="E28" s="80"/>
      <c r="F28" s="80"/>
      <c r="G28" s="80"/>
      <c r="H28" s="80"/>
      <c r="I28" s="80"/>
      <c r="J28" s="80"/>
      <c r="K28" s="80"/>
      <c r="L28" s="80"/>
      <c r="M28" s="80"/>
      <c r="O28" s="80"/>
      <c r="P28" s="80"/>
      <c r="Q28" s="80"/>
      <c r="R28" s="80"/>
    </row>
    <row r="29" spans="1:21" ht="13.5" thickBot="1" x14ac:dyDescent="0.25"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O29" s="80"/>
      <c r="P29" s="80"/>
      <c r="Q29" s="80"/>
      <c r="R29" s="80"/>
    </row>
    <row r="30" spans="1:21" ht="39" thickBot="1" x14ac:dyDescent="0.25">
      <c r="A30" s="8" t="s">
        <v>5</v>
      </c>
      <c r="B30" s="15" t="s">
        <v>69</v>
      </c>
      <c r="C30" s="15" t="s">
        <v>70</v>
      </c>
      <c r="D30" s="81" t="s">
        <v>74</v>
      </c>
      <c r="E30" s="82" t="s">
        <v>75</v>
      </c>
      <c r="F30" s="83" t="s">
        <v>76</v>
      </c>
      <c r="G30" s="84"/>
      <c r="K30" s="2"/>
      <c r="L30" s="2"/>
      <c r="M30" s="2"/>
      <c r="P30" s="2"/>
      <c r="Q30" s="2"/>
      <c r="R30" s="2"/>
    </row>
    <row r="31" spans="1:21" ht="14.25" thickBot="1" x14ac:dyDescent="0.3">
      <c r="A31" s="85">
        <f>C22+C9</f>
        <v>114227000</v>
      </c>
      <c r="B31" s="86">
        <f>F9+F22</f>
        <v>108690000</v>
      </c>
      <c r="C31" s="86">
        <f>F22+J9</f>
        <v>108690000</v>
      </c>
      <c r="D31" s="87">
        <f>O9+G22</f>
        <v>100323117</v>
      </c>
      <c r="E31" s="88">
        <f>Q9+S22</f>
        <v>81608858</v>
      </c>
      <c r="F31" s="89">
        <f>S9+T22</f>
        <v>1140240</v>
      </c>
      <c r="G31" s="7"/>
      <c r="K31" s="2"/>
      <c r="L31" s="2"/>
      <c r="M31" s="2"/>
      <c r="Q31" s="2"/>
    </row>
    <row r="32" spans="1:21" x14ac:dyDescent="0.2">
      <c r="A32" s="2"/>
      <c r="C32" s="2"/>
      <c r="K32" s="2"/>
      <c r="L32" s="2"/>
      <c r="M32" s="2"/>
    </row>
    <row r="33" spans="1:256" x14ac:dyDescent="0.2">
      <c r="A33" s="2"/>
      <c r="B33" s="2"/>
      <c r="C33" s="2"/>
      <c r="D33" s="2"/>
      <c r="K33" s="2"/>
      <c r="L33" s="2"/>
      <c r="M33" s="2"/>
    </row>
    <row r="34" spans="1:256" x14ac:dyDescent="0.2">
      <c r="A34" s="1" t="s">
        <v>71</v>
      </c>
      <c r="B34" s="2"/>
      <c r="D34" s="2"/>
      <c r="G34" s="2"/>
      <c r="H34" s="2"/>
      <c r="K34" s="2"/>
      <c r="L34" s="2"/>
      <c r="M34" s="2"/>
    </row>
    <row r="36" spans="1:256" x14ac:dyDescent="0.2">
      <c r="A36" s="1" t="s">
        <v>72</v>
      </c>
      <c r="B36" s="2"/>
      <c r="E36" s="2" t="s">
        <v>73</v>
      </c>
      <c r="K36" s="2"/>
      <c r="L36" s="2"/>
      <c r="M36" s="2"/>
    </row>
    <row r="37" spans="1:256" x14ac:dyDescent="0.2">
      <c r="K37" s="2"/>
      <c r="L37" s="2"/>
      <c r="M37" s="2"/>
    </row>
    <row r="38" spans="1:256" x14ac:dyDescent="0.2">
      <c r="K38" s="2"/>
      <c r="L38" s="2"/>
      <c r="M38" s="2"/>
    </row>
    <row r="39" spans="1:256" x14ac:dyDescent="0.2">
      <c r="K39" s="2"/>
      <c r="L39" s="2"/>
      <c r="M39" s="2"/>
    </row>
    <row r="40" spans="1:256" x14ac:dyDescent="0.2">
      <c r="K40" s="2"/>
      <c r="L40" s="2"/>
      <c r="M40" s="2"/>
    </row>
    <row r="41" spans="1:256" x14ac:dyDescent="0.2">
      <c r="K41" s="2"/>
      <c r="L41" s="2"/>
      <c r="M41" s="2"/>
    </row>
    <row r="42" spans="1:256" x14ac:dyDescent="0.2">
      <c r="K42" s="2"/>
      <c r="L42" s="2"/>
      <c r="M42" s="2"/>
    </row>
    <row r="43" spans="1:256" x14ac:dyDescent="0.2">
      <c r="K43" s="2"/>
      <c r="L43" s="2"/>
      <c r="M43" s="2"/>
    </row>
    <row r="44" spans="1:256" x14ac:dyDescent="0.2">
      <c r="K44" s="2"/>
      <c r="L44" s="2"/>
      <c r="M44" s="2"/>
    </row>
    <row r="45" spans="1:256" x14ac:dyDescent="0.2">
      <c r="K45" s="2"/>
      <c r="L45" s="2"/>
      <c r="M45" s="2"/>
    </row>
    <row r="46" spans="1:256" x14ac:dyDescent="0.2">
      <c r="B46" s="6"/>
      <c r="K46" s="2"/>
      <c r="L46" s="2"/>
      <c r="M46" s="2"/>
    </row>
    <row r="47" spans="1:256" s="2" customFormat="1" x14ac:dyDescent="0.2">
      <c r="A47" s="1"/>
      <c r="B47" s="67"/>
      <c r="C47" s="1"/>
      <c r="D47" s="1"/>
      <c r="G47" s="1"/>
      <c r="H47" s="1"/>
      <c r="I47" s="1"/>
      <c r="J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2" customFormat="1" x14ac:dyDescent="0.2">
      <c r="A48" s="1"/>
      <c r="B48" s="67"/>
      <c r="C48" s="1"/>
      <c r="D48" s="1"/>
      <c r="G48" s="1"/>
      <c r="H48" s="1"/>
      <c r="I48" s="1"/>
      <c r="J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2" customFormat="1" x14ac:dyDescent="0.2">
      <c r="A49" s="1"/>
      <c r="B49" s="67"/>
      <c r="C49" s="1"/>
      <c r="D49" s="1"/>
      <c r="G49" s="1"/>
      <c r="H49" s="1"/>
      <c r="I49" s="1"/>
      <c r="J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2" customFormat="1" x14ac:dyDescent="0.2">
      <c r="A50" s="1"/>
      <c r="B50" s="67"/>
      <c r="C50" s="1"/>
      <c r="D50" s="1"/>
      <c r="G50" s="1"/>
      <c r="H50" s="1"/>
      <c r="I50" s="1"/>
      <c r="J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2" customFormat="1" x14ac:dyDescent="0.2">
      <c r="A51" s="1"/>
      <c r="B51" s="67"/>
      <c r="C51" s="67"/>
      <c r="D51" s="1"/>
      <c r="G51" s="1"/>
      <c r="H51" s="1"/>
      <c r="I51" s="1"/>
      <c r="J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2" customFormat="1" x14ac:dyDescent="0.2">
      <c r="A52" s="1"/>
      <c r="B52" s="90"/>
      <c r="C52" s="1"/>
      <c r="D52" s="1"/>
      <c r="G52" s="1"/>
      <c r="H52" s="1"/>
      <c r="I52" s="1"/>
      <c r="J52" s="1"/>
      <c r="K52" s="1"/>
      <c r="L52" s="1"/>
      <c r="M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</sheetData>
  <mergeCells count="4">
    <mergeCell ref="A2:S2"/>
    <mergeCell ref="A3:S3"/>
    <mergeCell ref="A15:S15"/>
    <mergeCell ref="A28:D28"/>
  </mergeCells>
  <pageMargins left="0.36" right="0.2" top="0.74803149606299213" bottom="0.74803149606299213" header="0.31496062992125984" footer="0.31496062992125984"/>
  <pageSetup paperSize="8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 részvény 21</vt:lpstr>
      <vt:lpstr>' részvény 21'!Nyomtatási_terület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 Beatrix</dc:creator>
  <cp:lastModifiedBy>Annus Béláné</cp:lastModifiedBy>
  <dcterms:created xsi:type="dcterms:W3CDTF">2022-03-07T12:15:29Z</dcterms:created>
  <dcterms:modified xsi:type="dcterms:W3CDTF">2022-05-12T12:18:04Z</dcterms:modified>
</cp:coreProperties>
</file>