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Pénzmaradvány\Leadott\"/>
    </mc:Choice>
  </mc:AlternateContent>
  <bookViews>
    <workbookView xWindow="480" yWindow="135" windowWidth="18075" windowHeight="1278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definedNames>
    <definedName name="_xlnm.Print_Titles" localSheetId="0">Munka1!$1:$1</definedName>
    <definedName name="_xlnm.Print_Area" localSheetId="0">Munka1!$B$1:$F$406</definedName>
  </definedNames>
  <calcPr calcId="152511"/>
</workbook>
</file>

<file path=xl/calcChain.xml><?xml version="1.0" encoding="utf-8"?>
<calcChain xmlns="http://schemas.openxmlformats.org/spreadsheetml/2006/main">
  <c r="D153" i="1" l="1"/>
  <c r="D141" i="1"/>
  <c r="D128" i="1"/>
  <c r="E181" i="1" l="1"/>
  <c r="E60" i="1"/>
  <c r="D186" i="1"/>
  <c r="D204" i="1" l="1"/>
  <c r="D203" i="1"/>
  <c r="E211" i="1" l="1"/>
  <c r="E404" i="1" l="1"/>
  <c r="D243" i="1" l="1"/>
  <c r="D244" i="1"/>
  <c r="D242" i="1"/>
  <c r="E246" i="1"/>
  <c r="D154" i="1" l="1"/>
  <c r="D183" i="1" l="1"/>
  <c r="E184" i="1"/>
  <c r="E171" i="1" l="1"/>
  <c r="D120" i="1" l="1"/>
  <c r="D121" i="1"/>
  <c r="D122" i="1"/>
  <c r="D123" i="1"/>
  <c r="E169" i="1"/>
  <c r="E151" i="1"/>
  <c r="D151" i="1" s="1"/>
  <c r="E149" i="1"/>
  <c r="D149" i="1" s="1"/>
  <c r="E150" i="1"/>
  <c r="D150" i="1" s="1"/>
  <c r="E148" i="1"/>
  <c r="D148" i="1" s="1"/>
  <c r="E155" i="1"/>
  <c r="E152" i="1"/>
  <c r="E220" i="1"/>
  <c r="D214" i="1"/>
  <c r="D215" i="1"/>
  <c r="D216" i="1"/>
  <c r="D217" i="1"/>
  <c r="D218" i="1"/>
  <c r="D219" i="1"/>
  <c r="E145" i="1"/>
  <c r="E144" i="1"/>
  <c r="E143" i="1"/>
  <c r="D200" i="1"/>
  <c r="E125" i="1"/>
  <c r="E124" i="1"/>
  <c r="E126" i="1"/>
  <c r="E118" i="1"/>
  <c r="E392" i="1"/>
  <c r="E385" i="1"/>
  <c r="D363" i="1"/>
  <c r="D364" i="1"/>
  <c r="F3" i="1"/>
  <c r="E3" i="1"/>
  <c r="D3" i="1" l="1"/>
  <c r="F46" i="1"/>
  <c r="E46" i="1"/>
  <c r="D46" i="1" s="1"/>
  <c r="D45" i="1"/>
  <c r="F385" i="1" l="1"/>
  <c r="D201" i="1"/>
  <c r="D202" i="1"/>
  <c r="D385" i="1" l="1"/>
  <c r="D181" i="1" l="1"/>
  <c r="E39" i="1"/>
  <c r="D146" i="1"/>
  <c r="D147" i="1"/>
  <c r="D152" i="1"/>
  <c r="F61" i="1"/>
  <c r="E61" i="1"/>
  <c r="D60" i="1"/>
  <c r="D187" i="1"/>
  <c r="D184" i="1"/>
  <c r="D182" i="1"/>
  <c r="D64" i="1"/>
  <c r="E65" i="1"/>
  <c r="D42" i="1"/>
  <c r="F36" i="1"/>
  <c r="E36" i="1"/>
  <c r="D35" i="1"/>
  <c r="D34" i="1"/>
  <c r="F9" i="1"/>
  <c r="E9" i="1"/>
  <c r="D8" i="1"/>
  <c r="D7" i="1"/>
  <c r="F6" i="1"/>
  <c r="E6" i="1"/>
  <c r="E10" i="1" l="1"/>
  <c r="D10" i="1" s="1"/>
  <c r="E185" i="1"/>
  <c r="D36" i="1"/>
  <c r="D6" i="1"/>
  <c r="D9" i="1"/>
  <c r="D382" i="1"/>
  <c r="D369" i="1"/>
  <c r="E354" i="1"/>
  <c r="E352" i="1"/>
  <c r="E348" i="1"/>
  <c r="E345" i="1"/>
  <c r="E336" i="1"/>
  <c r="E331" i="1"/>
  <c r="E329" i="1"/>
  <c r="D329" i="1" s="1"/>
  <c r="E327" i="1"/>
  <c r="E289" i="1"/>
  <c r="E287" i="1"/>
  <c r="E276" i="1"/>
  <c r="E274" i="1"/>
  <c r="E263" i="1"/>
  <c r="E270" i="1"/>
  <c r="F354" i="1"/>
  <c r="F352" i="1"/>
  <c r="F348" i="1"/>
  <c r="F345" i="1"/>
  <c r="F336" i="1"/>
  <c r="F331" i="1"/>
  <c r="F329" i="1"/>
  <c r="F327" i="1"/>
  <c r="F289" i="1"/>
  <c r="F287" i="1"/>
  <c r="F276" i="1"/>
  <c r="F274" i="1"/>
  <c r="F263" i="1"/>
  <c r="F270" i="1"/>
  <c r="D245" i="1"/>
  <c r="E241" i="1"/>
  <c r="E236" i="1"/>
  <c r="E229" i="1"/>
  <c r="E226" i="1"/>
  <c r="F241" i="1"/>
  <c r="F236" i="1"/>
  <c r="F229" i="1"/>
  <c r="F226" i="1"/>
  <c r="F220" i="1"/>
  <c r="E206" i="1"/>
  <c r="F206" i="1"/>
  <c r="E15" i="1"/>
  <c r="F15" i="1"/>
  <c r="E17" i="1"/>
  <c r="F17" i="1"/>
  <c r="E19" i="1"/>
  <c r="F19" i="1"/>
  <c r="E23" i="1"/>
  <c r="F23" i="1"/>
  <c r="E25" i="1"/>
  <c r="F25" i="1"/>
  <c r="E27" i="1"/>
  <c r="F27" i="1"/>
  <c r="E29" i="1"/>
  <c r="F29" i="1"/>
  <c r="E31" i="1"/>
  <c r="F31" i="1"/>
  <c r="E33" i="1"/>
  <c r="F33" i="1"/>
  <c r="F39" i="1"/>
  <c r="E41" i="1"/>
  <c r="F41" i="1"/>
  <c r="E44" i="1"/>
  <c r="F44" i="1"/>
  <c r="D47" i="1"/>
  <c r="E48" i="1"/>
  <c r="F48" i="1"/>
  <c r="E54" i="1"/>
  <c r="F54" i="1"/>
  <c r="E59" i="1"/>
  <c r="F59" i="1"/>
  <c r="F65" i="1"/>
  <c r="E95" i="1"/>
  <c r="F95" i="1"/>
  <c r="E113" i="1"/>
  <c r="F113" i="1"/>
  <c r="F128" i="1"/>
  <c r="E130" i="1"/>
  <c r="F130" i="1"/>
  <c r="F134" i="1"/>
  <c r="E156" i="1"/>
  <c r="F156" i="1"/>
  <c r="F185" i="1"/>
  <c r="E190" i="1"/>
  <c r="F190" i="1"/>
  <c r="D191" i="1"/>
  <c r="D192" i="1"/>
  <c r="D193" i="1"/>
  <c r="D194" i="1"/>
  <c r="D195" i="1"/>
  <c r="D196" i="1"/>
  <c r="E115" i="1"/>
  <c r="F115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F179" i="1"/>
  <c r="D169" i="1"/>
  <c r="D170" i="1"/>
  <c r="D171" i="1"/>
  <c r="D172" i="1"/>
  <c r="D173" i="1"/>
  <c r="D174" i="1"/>
  <c r="D175" i="1"/>
  <c r="D176" i="1"/>
  <c r="D177" i="1"/>
  <c r="D178" i="1"/>
  <c r="F388" i="1"/>
  <c r="D390" i="1"/>
  <c r="D392" i="1"/>
  <c r="E360" i="1"/>
  <c r="F360" i="1"/>
  <c r="D404" i="1"/>
  <c r="D394" i="1"/>
  <c r="D396" i="1"/>
  <c r="D398" i="1"/>
  <c r="D400" i="1"/>
  <c r="E179" i="1"/>
  <c r="D264" i="1"/>
  <c r="D265" i="1"/>
  <c r="D266" i="1"/>
  <c r="D267" i="1"/>
  <c r="D269" i="1"/>
  <c r="D271" i="1"/>
  <c r="D272" i="1"/>
  <c r="D273" i="1"/>
  <c r="D275" i="1"/>
  <c r="D277" i="1"/>
  <c r="D278" i="1"/>
  <c r="D279" i="1"/>
  <c r="D280" i="1"/>
  <c r="D281" i="1"/>
  <c r="D282" i="1"/>
  <c r="D283" i="1"/>
  <c r="D284" i="1"/>
  <c r="D285" i="1"/>
  <c r="D286" i="1"/>
  <c r="D288" i="1"/>
  <c r="D290" i="1"/>
  <c r="D291" i="1"/>
  <c r="D292" i="1"/>
  <c r="D293" i="1"/>
  <c r="D294" i="1"/>
  <c r="D295" i="1"/>
  <c r="D296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3" i="1"/>
  <c r="D314" i="1"/>
  <c r="D315" i="1"/>
  <c r="D316" i="1"/>
  <c r="D317" i="1"/>
  <c r="D318" i="1"/>
  <c r="D320" i="1"/>
  <c r="D321" i="1"/>
  <c r="D322" i="1"/>
  <c r="D323" i="1"/>
  <c r="D324" i="1"/>
  <c r="D325" i="1"/>
  <c r="D326" i="1"/>
  <c r="D330" i="1"/>
  <c r="D331" i="1"/>
  <c r="D332" i="1"/>
  <c r="D333" i="1"/>
  <c r="D334" i="1"/>
  <c r="D335" i="1"/>
  <c r="D337" i="1"/>
  <c r="D338" i="1"/>
  <c r="D339" i="1"/>
  <c r="D340" i="1"/>
  <c r="D341" i="1"/>
  <c r="D342" i="1"/>
  <c r="D343" i="1"/>
  <c r="D344" i="1"/>
  <c r="D346" i="1"/>
  <c r="D347" i="1"/>
  <c r="D349" i="1"/>
  <c r="D350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384" i="1"/>
  <c r="D383" i="1"/>
  <c r="D381" i="1"/>
  <c r="D380" i="1"/>
  <c r="D378" i="1"/>
  <c r="D377" i="1"/>
  <c r="D376" i="1"/>
  <c r="D375" i="1"/>
  <c r="D374" i="1"/>
  <c r="D373" i="1"/>
  <c r="D372" i="1"/>
  <c r="D371" i="1"/>
  <c r="D370" i="1"/>
  <c r="D368" i="1"/>
  <c r="D367" i="1"/>
  <c r="D366" i="1"/>
  <c r="D365" i="1"/>
  <c r="D353" i="1"/>
  <c r="D351" i="1"/>
  <c r="D249" i="1"/>
  <c r="D248" i="1"/>
  <c r="D240" i="1"/>
  <c r="D239" i="1"/>
  <c r="D238" i="1"/>
  <c r="D237" i="1"/>
  <c r="D235" i="1"/>
  <c r="D234" i="1"/>
  <c r="D233" i="1"/>
  <c r="D232" i="1"/>
  <c r="D231" i="1"/>
  <c r="D230" i="1"/>
  <c r="D228" i="1"/>
  <c r="D227" i="1"/>
  <c r="D225" i="1"/>
  <c r="D224" i="1"/>
  <c r="D223" i="1"/>
  <c r="D222" i="1"/>
  <c r="D213" i="1"/>
  <c r="D209" i="1"/>
  <c r="D205" i="1"/>
  <c r="D199" i="1"/>
  <c r="D189" i="1"/>
  <c r="D180" i="1"/>
  <c r="D155" i="1"/>
  <c r="D145" i="1"/>
  <c r="D144" i="1"/>
  <c r="D143" i="1"/>
  <c r="D142" i="1"/>
  <c r="D139" i="1"/>
  <c r="D138" i="1"/>
  <c r="D137" i="1"/>
  <c r="D136" i="1"/>
  <c r="D133" i="1"/>
  <c r="D132" i="1"/>
  <c r="D131" i="1"/>
  <c r="D129" i="1"/>
  <c r="D127" i="1"/>
  <c r="D126" i="1"/>
  <c r="D125" i="1"/>
  <c r="D124" i="1"/>
  <c r="D119" i="1"/>
  <c r="D118" i="1"/>
  <c r="D117" i="1"/>
  <c r="D116" i="1"/>
  <c r="D114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2" i="1"/>
  <c r="D61" i="1"/>
  <c r="D58" i="1"/>
  <c r="D56" i="1"/>
  <c r="D55" i="1"/>
  <c r="D53" i="1"/>
  <c r="D52" i="1"/>
  <c r="D51" i="1"/>
  <c r="D50" i="1"/>
  <c r="D49" i="1"/>
  <c r="D43" i="1"/>
  <c r="D40" i="1"/>
  <c r="D38" i="1"/>
  <c r="D37" i="1"/>
  <c r="D32" i="1"/>
  <c r="D30" i="1"/>
  <c r="D28" i="1"/>
  <c r="D26" i="1"/>
  <c r="D24" i="1"/>
  <c r="D22" i="1"/>
  <c r="D21" i="1"/>
  <c r="D20" i="1"/>
  <c r="D18" i="1"/>
  <c r="D16" i="1"/>
  <c r="D14" i="1"/>
  <c r="D13" i="1"/>
  <c r="D12" i="1"/>
  <c r="E197" i="1" l="1"/>
  <c r="F197" i="1"/>
  <c r="D229" i="1"/>
  <c r="D388" i="1"/>
  <c r="D48" i="1"/>
  <c r="D130" i="1"/>
  <c r="D29" i="1"/>
  <c r="D27" i="1"/>
  <c r="D206" i="1"/>
  <c r="D345" i="1"/>
  <c r="D15" i="1"/>
  <c r="D274" i="1"/>
  <c r="D287" i="1"/>
  <c r="D276" i="1"/>
  <c r="D348" i="1"/>
  <c r="D263" i="1"/>
  <c r="D289" i="1"/>
  <c r="D336" i="1"/>
  <c r="D354" i="1"/>
  <c r="D115" i="1"/>
  <c r="D156" i="1"/>
  <c r="D54" i="1"/>
  <c r="D41" i="1"/>
  <c r="D188" i="1"/>
  <c r="D135" i="1"/>
  <c r="D95" i="1"/>
  <c r="D59" i="1"/>
  <c r="D44" i="1"/>
  <c r="D39" i="1"/>
  <c r="D31" i="1"/>
  <c r="D25" i="1"/>
  <c r="D19" i="1"/>
  <c r="D236" i="1"/>
  <c r="D226" i="1"/>
  <c r="D359" i="1"/>
  <c r="D360" i="1"/>
  <c r="D190" i="1"/>
  <c r="D185" i="1"/>
  <c r="D270" i="1"/>
  <c r="D179" i="1"/>
  <c r="D113" i="1"/>
  <c r="D65" i="1"/>
  <c r="D33" i="1"/>
  <c r="D23" i="1"/>
  <c r="F246" i="1"/>
  <c r="D220" i="1"/>
  <c r="D241" i="1"/>
  <c r="D327" i="1"/>
  <c r="F356" i="1"/>
  <c r="F402" i="1" s="1"/>
  <c r="F406" i="1" s="1"/>
  <c r="D17" i="1"/>
  <c r="D352" i="1"/>
  <c r="D134" i="1"/>
  <c r="D63" i="1"/>
  <c r="D197" i="1" l="1"/>
  <c r="D246" i="1"/>
  <c r="E355" i="1" l="1"/>
  <c r="E356" i="1" l="1"/>
  <c r="D355" i="1"/>
  <c r="E402" i="1" l="1"/>
  <c r="E406" i="1" s="1"/>
  <c r="D356" i="1"/>
  <c r="D402" i="1" s="1"/>
  <c r="D406" i="1" s="1"/>
</calcChain>
</file>

<file path=xl/comments1.xml><?xml version="1.0" encoding="utf-8"?>
<comments xmlns="http://schemas.openxmlformats.org/spreadsheetml/2006/main">
  <authors>
    <author>Szigetiné Bangó Ildikó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Taxi számla 411 310Ft</t>
        </r>
      </text>
    </comment>
    <comment ref="E74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szabad 2540000Ft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98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00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  <comment ref="E105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 miatt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</t>
        </r>
      </text>
    </comment>
    <comment ref="E110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 költözéssel együtt
</t>
        </r>
      </text>
    </comment>
    <comment ref="E133" authorId="0" shapeId="0">
      <text>
        <r>
          <rPr>
            <b/>
            <sz val="8"/>
            <color indexed="81"/>
            <rFont val="Tahoma"/>
            <family val="2"/>
            <charset val="238"/>
          </rPr>
          <t>Szigetiné Bangó Ildikó:</t>
        </r>
        <r>
          <rPr>
            <sz val="8"/>
            <color indexed="81"/>
            <rFont val="Tahoma"/>
            <family val="2"/>
            <charset val="238"/>
          </rPr>
          <t xml:space="preserve">
irodai igény
</t>
        </r>
      </text>
    </comment>
  </commentList>
</comments>
</file>

<file path=xl/sharedStrings.xml><?xml version="1.0" encoding="utf-8"?>
<sst xmlns="http://schemas.openxmlformats.org/spreadsheetml/2006/main" count="712" uniqueCount="387">
  <si>
    <t>Irodakód</t>
  </si>
  <si>
    <t>Kiadás jogcíme (munkalap szerinti sor)</t>
  </si>
  <si>
    <t>Visszaadandó előirányzatok összesen:</t>
  </si>
  <si>
    <t>032</t>
  </si>
  <si>
    <t>037</t>
  </si>
  <si>
    <t>052</t>
  </si>
  <si>
    <t>060</t>
  </si>
  <si>
    <t>080</t>
  </si>
  <si>
    <t>090</t>
  </si>
  <si>
    <t>210</t>
  </si>
  <si>
    <t>I.</t>
  </si>
  <si>
    <t>Személyi juttatások és járulékok mindösszesen</t>
  </si>
  <si>
    <t>Dologi kiadások</t>
  </si>
  <si>
    <t>001</t>
  </si>
  <si>
    <t>Egyéb dologi kiadások</t>
  </si>
  <si>
    <t>002</t>
  </si>
  <si>
    <t>003</t>
  </si>
  <si>
    <t>Összesen:</t>
  </si>
  <si>
    <t>010</t>
  </si>
  <si>
    <t>Számlás megbízások</t>
  </si>
  <si>
    <t>Vásárolt termékek és szolgáltatások  Áfa tartalma</t>
  </si>
  <si>
    <t>Társasházak bonyolítási díja</t>
  </si>
  <si>
    <t>012</t>
  </si>
  <si>
    <t>Kerület Védelmi Bizottság</t>
  </si>
  <si>
    <t>013</t>
  </si>
  <si>
    <t>Postai szolgáltatás</t>
  </si>
  <si>
    <t>014</t>
  </si>
  <si>
    <t>Testületi, bizottsági ülésekre</t>
  </si>
  <si>
    <t>015</t>
  </si>
  <si>
    <t>ISO dologi kiadásai</t>
  </si>
  <si>
    <t>Egyéb szolgáltatás</t>
  </si>
  <si>
    <t>025</t>
  </si>
  <si>
    <t>Polgármesteri keretből -egyéb dologi</t>
  </si>
  <si>
    <t>028</t>
  </si>
  <si>
    <t>Költségtérítések</t>
  </si>
  <si>
    <t>030</t>
  </si>
  <si>
    <t>Szakértői díjak</t>
  </si>
  <si>
    <t>033</t>
  </si>
  <si>
    <t>LMP dologi maradvány</t>
  </si>
  <si>
    <t>Kabinet dologi kiadásainak maradványa</t>
  </si>
  <si>
    <t>054</t>
  </si>
  <si>
    <t>053</t>
  </si>
  <si>
    <t>070</t>
  </si>
  <si>
    <t xml:space="preserve">Hatósági bontás </t>
  </si>
  <si>
    <t>Közterület igénybevétel, szakvél., kártalanítás</t>
  </si>
  <si>
    <t>Apeh végrehajtási díj</t>
  </si>
  <si>
    <t>Láthatósági mellények vásárlása</t>
  </si>
  <si>
    <t>Vásárolt élelmezés</t>
  </si>
  <si>
    <t>Őrzési díjak</t>
  </si>
  <si>
    <t>Közhasznú KHT.</t>
  </si>
  <si>
    <t>Vegyszer bezserzés</t>
  </si>
  <si>
    <t>101</t>
  </si>
  <si>
    <t>Irodaszer, nyomtatvány</t>
  </si>
  <si>
    <t>Speciális egyedi nyomtatvány</t>
  </si>
  <si>
    <t>Könyvbeszerzés- folyóirat beszerzés</t>
  </si>
  <si>
    <t>Egyéb irodai készletbeszerzés (NEMZETISÉGI ÖNK: RÉSZÉRE)</t>
  </si>
  <si>
    <t>Egyéb információ hordozó</t>
  </si>
  <si>
    <t>Hajtó és kenőanyag besz.</t>
  </si>
  <si>
    <t>Kisértékű t.eszk.és szellemi t</t>
  </si>
  <si>
    <t>Munkaruha, védőr., formar.</t>
  </si>
  <si>
    <t>Egyéb készletbeszerzés</t>
  </si>
  <si>
    <t>Nem adatátv.célú távközl. díj</t>
  </si>
  <si>
    <t>Egyéb kommunikációs szolgáltatások</t>
  </si>
  <si>
    <t>Bérleti és lízing díjak</t>
  </si>
  <si>
    <t>Szállítási szolgáltatások</t>
  </si>
  <si>
    <t>Gáz-,villamosenergia, távhő-melegvíz, víz és csatorna díjak</t>
  </si>
  <si>
    <t>Karbantartás, kisjavítás</t>
  </si>
  <si>
    <t>Kéményseprés</t>
  </si>
  <si>
    <t>Takarítás, rovarírtás</t>
  </si>
  <si>
    <t>Készletek (jármű, egyéb)</t>
  </si>
  <si>
    <t>Munkavédelem, tűzvédelem</t>
  </si>
  <si>
    <t>Továbbszámlázott szolgáltatás</t>
  </si>
  <si>
    <t>Reprezentáció</t>
  </si>
  <si>
    <t>Láthatósági mellények beszerzése</t>
  </si>
  <si>
    <t>102</t>
  </si>
  <si>
    <t>Kisértékű tárgyi eszk kommunikációs eszk.</t>
  </si>
  <si>
    <t>Kisértékű tárgyi eszk számítástechnikai eszk.</t>
  </si>
  <si>
    <t>Kisértékű vagyoni ért. Jog</t>
  </si>
  <si>
    <t>Egyéb készletbeszerzés nyomtatási segédanyag</t>
  </si>
  <si>
    <t>Egyéb komm.szolgáltatások</t>
  </si>
  <si>
    <t>Szám.techn.eszk.karbantart.</t>
  </si>
  <si>
    <t>Nem adatátviteli célú távközlési díjak</t>
  </si>
  <si>
    <t xml:space="preserve">Adatátviteli </t>
  </si>
  <si>
    <t>Rendszerfelügyelet</t>
  </si>
  <si>
    <t>Szervezés, projektmenedzselés</t>
  </si>
  <si>
    <t>Bérleti és lízingdíjak</t>
  </si>
  <si>
    <t>Karbantartás, kisjav.: kommunikációs eszközök (telefon hálózat)</t>
  </si>
  <si>
    <t>Karbantartás kisjav. -  számítástechn.eszk.</t>
  </si>
  <si>
    <t>103</t>
  </si>
  <si>
    <t>Rét u. dologi</t>
  </si>
  <si>
    <t>105</t>
  </si>
  <si>
    <t>Készletbeszerzés</t>
  </si>
  <si>
    <t>Áht-n kívül továbbszámlázott szolg.</t>
  </si>
  <si>
    <t>Illegális hulladék lerakók felszámolása</t>
  </si>
  <si>
    <t>Szelektív papírgyűjtés</t>
  </si>
  <si>
    <t>Karbantartás, kisjavítás, közterület gyömmentesítése</t>
  </si>
  <si>
    <t>Zajmérés</t>
  </si>
  <si>
    <t>Kutyaürülék gyűjtő edények üzemeltetési költsége</t>
  </si>
  <si>
    <t>Apeh végrehajtási díj, repi</t>
  </si>
  <si>
    <t>106</t>
  </si>
  <si>
    <t>Budai Polgár dologi kiadásai</t>
  </si>
  <si>
    <t>111</t>
  </si>
  <si>
    <t>Szemétszállítás</t>
  </si>
  <si>
    <t xml:space="preserve">Lakással kapcs. kiad. </t>
  </si>
  <si>
    <t>120</t>
  </si>
  <si>
    <t>121</t>
  </si>
  <si>
    <t>Egyéb készletek</t>
  </si>
  <si>
    <t>Víz- és csatornadíjak</t>
  </si>
  <si>
    <t>Fasorok fenntartása</t>
  </si>
  <si>
    <t>Bel-Buda városközpont fenntartása</t>
  </si>
  <si>
    <t>Szökőkutak fenntartása</t>
  </si>
  <si>
    <t>Lámpázás, balesetveszély elh.</t>
  </si>
  <si>
    <t>Behajtásgátló oszlopok karbantartása (DS007)</t>
  </si>
  <si>
    <t xml:space="preserve">Egyéb szolgáltatások </t>
  </si>
  <si>
    <t>150</t>
  </si>
  <si>
    <t>sokszorosítási anyagok</t>
  </si>
  <si>
    <t>Postai levél, távirat</t>
  </si>
  <si>
    <t>Mosatás (gépkocsi)</t>
  </si>
  <si>
    <t>180</t>
  </si>
  <si>
    <t>301-310</t>
  </si>
  <si>
    <t>Kisebbségek</t>
  </si>
  <si>
    <t>406</t>
  </si>
  <si>
    <t>KEF pályázat önrész</t>
  </si>
  <si>
    <t>407</t>
  </si>
  <si>
    <t>KEF pályázat</t>
  </si>
  <si>
    <t>418</t>
  </si>
  <si>
    <t>Bölcsődei ellátás</t>
  </si>
  <si>
    <t>413</t>
  </si>
  <si>
    <t>Polg. Hiv. szervezetfejlesztése</t>
  </si>
  <si>
    <t>II.</t>
  </si>
  <si>
    <t>Dologi kiadások mindösszesen</t>
  </si>
  <si>
    <t>III.</t>
  </si>
  <si>
    <t>Működési célú pénzeszközátadások</t>
  </si>
  <si>
    <t>BRFK-térfigyelő műk.</t>
  </si>
  <si>
    <t>Magyarok Nagyasszonya Ferences Rendtartomány</t>
  </si>
  <si>
    <t>IV.</t>
  </si>
  <si>
    <t>Felhalmozási célú pénzeszközátadások</t>
  </si>
  <si>
    <t>Helyi támogatás lakásépítéshez-végleges</t>
  </si>
  <si>
    <t>Társasházak felújítási támogatása</t>
  </si>
  <si>
    <t xml:space="preserve">Társasházak felújítási támogatása </t>
  </si>
  <si>
    <t>Társasházak felújítási támogatása homlokzat felújításra, nyílászárók cseréjére</t>
  </si>
  <si>
    <t>Havaria alap</t>
  </si>
  <si>
    <t>Önkormányzati lakásért fizetett pénzbeli térités</t>
  </si>
  <si>
    <t>V.</t>
  </si>
  <si>
    <t>Felújítások</t>
  </si>
  <si>
    <t>Társasház felújítás</t>
  </si>
  <si>
    <t>Társasház felújítás bonyolítási díja</t>
  </si>
  <si>
    <t>Címlistás felújítások</t>
  </si>
  <si>
    <t>Címlistás felújítások bonyolítási díja</t>
  </si>
  <si>
    <t xml:space="preserve">Szociális bérlakás felújítás </t>
  </si>
  <si>
    <t>Önkormányzati tul. bérbeadandó lakások felújítása</t>
  </si>
  <si>
    <t>Frankel u. 7-9. felújítása</t>
  </si>
  <si>
    <t>Irodák padlóburkolat felújítása</t>
  </si>
  <si>
    <t>PH -vizesblokkok felújításának előkészítése</t>
  </si>
  <si>
    <t>Keleti K. u. 15/a felújítása</t>
  </si>
  <si>
    <t>Új irodák kialakítása a Polgármesteri Hivatalban</t>
  </si>
  <si>
    <t>PH. IV. emelet felújítása</t>
  </si>
  <si>
    <t>Kisjavítások</t>
  </si>
  <si>
    <t>Torockó tér felújítása</t>
  </si>
  <si>
    <t>Kolozsvári u. sportpályák felújítása</t>
  </si>
  <si>
    <t>Gárdonyi Géza u. játszótér felújítása</t>
  </si>
  <si>
    <t>Önkormányzati felújítások összesen:</t>
  </si>
  <si>
    <t>VI.</t>
  </si>
  <si>
    <t>Felújítások összesen:</t>
  </si>
  <si>
    <t>Műszaki előkészítés B-2503</t>
  </si>
  <si>
    <t>Közlekedési kiskorrekció</t>
  </si>
  <si>
    <t>Útépítés B-2506</t>
  </si>
  <si>
    <t>Földutak szilárd burkolása B-2001</t>
  </si>
  <si>
    <t>Járdaépítés B-2505</t>
  </si>
  <si>
    <t>408</t>
  </si>
  <si>
    <t>Kerékpárutak fejlesztése B-2712</t>
  </si>
  <si>
    <t>Parkoló kiépítése Kolozsvári sporttelep mellett B-2748</t>
  </si>
  <si>
    <t>Mozgássérültek számára parkolóhelyek kialakítása B-2727</t>
  </si>
  <si>
    <t>Behajtásgátló eszközök teleoítése</t>
  </si>
  <si>
    <t>Eszter u. - Törökvész út körforgalom kialakítása B-2747</t>
  </si>
  <si>
    <t>Fillér u.-Garas u. jelzőlámpa telepítése B-2768</t>
  </si>
  <si>
    <t>Forgalomtechn. eszk. láthatóságának  jav. B-2693</t>
  </si>
  <si>
    <t>Közter. parkolóhelyek kialakítása, zöld ter. rend. B-2694</t>
  </si>
  <si>
    <t>Retek-Dékán u. csomópont átépítése B-2760</t>
  </si>
  <si>
    <t>Hvölgyi-Kelemen u. kereszteződés közmű B-2761</t>
  </si>
  <si>
    <t>Helyi közutak létesítése összesen:</t>
  </si>
  <si>
    <t>Csík Ferenc Ált.Iskola és Gimnázium (pm-ből)</t>
  </si>
  <si>
    <t>Műfüves pályák bekerítése</t>
  </si>
  <si>
    <t>Fillér u. 70-76 Ált. Isk. beruházása B-2733</t>
  </si>
  <si>
    <t>415</t>
  </si>
  <si>
    <t xml:space="preserve">Fillér u. 70-76 Ált. Isk. pályázott beruházása </t>
  </si>
  <si>
    <t>Klebelsberg K. Ált. Isk. és Gimn. könyvtárépület</t>
  </si>
  <si>
    <t>416</t>
  </si>
  <si>
    <t>Klebelsberg K. Ált. Isk. és Gimn. akadálymentesítése B-2759</t>
  </si>
  <si>
    <t>Ált. isk. nappali rendszerű oktatás összesen</t>
  </si>
  <si>
    <t>410</t>
  </si>
  <si>
    <t>Csapadékvíz elvezetés B-2037</t>
  </si>
  <si>
    <t>Felszíni vízelvezetés</t>
  </si>
  <si>
    <t>Szennyvízcsatorna bekötővezeték kiépítése B-2711</t>
  </si>
  <si>
    <t>Szennyvízelvezetés és kezelés összesen:</t>
  </si>
  <si>
    <t>Klebelsberg K. Mkp.</t>
  </si>
  <si>
    <t>Művelődési központok összesen</t>
  </si>
  <si>
    <t>Faültetés a befizetett fapótlási díjból B-2586</t>
  </si>
  <si>
    <t>Illemhelyek kihelyezéséhez kapcsolódó közműell.</t>
  </si>
  <si>
    <t>Kutyafuttatók kialakítása</t>
  </si>
  <si>
    <t>Szabadság u -és Községház u. játszótér</t>
  </si>
  <si>
    <t>Kuruclesi út 15. előtti játstér átép.</t>
  </si>
  <si>
    <t>Zöldfelületek növelése</t>
  </si>
  <si>
    <t>Ivókutak kihelyezése</t>
  </si>
  <si>
    <t>Dézsás növények kihelyezése B-2705</t>
  </si>
  <si>
    <t>Muskátli tartók kihelyezése B-2706</t>
  </si>
  <si>
    <t>Padok és utcai bútorok kihelyezése B-2722</t>
  </si>
  <si>
    <t>Kisegítő mezőgazdaságí szolg. (014034)</t>
  </si>
  <si>
    <t>Polgári védelem</t>
  </si>
  <si>
    <t>Polgári védelem (751670)</t>
  </si>
  <si>
    <t>PH. Egyéb beruházás kiadásai B-2668</t>
  </si>
  <si>
    <t>Margit krt. irattár gördíthető állvány</t>
  </si>
  <si>
    <t>Nyomtató, scenner vásárlás  B-2004</t>
  </si>
  <si>
    <t>Kazán vásárlás (2522)</t>
  </si>
  <si>
    <t>Új irattár kialakítása (2707) új gördíthető polvrendszerre vissza</t>
  </si>
  <si>
    <t>Egyéb gép, berendezés B-2514</t>
  </si>
  <si>
    <t>Bérmentesítőgép B-2742</t>
  </si>
  <si>
    <t>Kazánház vásárlás</t>
  </si>
  <si>
    <t>PH. Szervezetfejlesztéshez kapcsolódó beruh. B-2758</t>
  </si>
  <si>
    <t xml:space="preserve">Jármű vásárlás </t>
  </si>
  <si>
    <t>Fénymásolók cseréje B-2511</t>
  </si>
  <si>
    <t>Tárgyalók és házasságkötő kialakítása a földszinten</t>
  </si>
  <si>
    <t>409</t>
  </si>
  <si>
    <t>ÉNO és Családsegítő új helyen történő elh. B-2775</t>
  </si>
  <si>
    <t>ÉNO elhelyezése</t>
  </si>
  <si>
    <t>Rómer Flóris u. parkoló átépítése</t>
  </si>
  <si>
    <t>Pályázatokhoz tervek (2700)</t>
  </si>
  <si>
    <t>Beruházásokhoz kapcsolódó közműfejlesztés B-2753</t>
  </si>
  <si>
    <t>Beruházási közbeszerzések lebony. Díja</t>
  </si>
  <si>
    <t>PH. zsaluzia beszerzése B-2644</t>
  </si>
  <si>
    <t>Ügyfélszolgálati központ beruh. B-2696</t>
  </si>
  <si>
    <t>Polgármesteri Hivatal főépületében bútorcsere B-2024</t>
  </si>
  <si>
    <t>Szoftver vásárlás összesen ( B-2510 )</t>
  </si>
  <si>
    <t>Számítógépek vásárlása</t>
  </si>
  <si>
    <t>Telefon központ (ügyfél kezelős) B-2690</t>
  </si>
  <si>
    <t>Nagy teljesítményű szkenner beszerzése</t>
  </si>
  <si>
    <t>Mobil készülék GSM alapú hálózati rendszer</t>
  </si>
  <si>
    <t>Hálózatbővítés B-2007</t>
  </si>
  <si>
    <t>414</t>
  </si>
  <si>
    <t>e-környezetvédelem inform. Fejlesztés B-2740</t>
  </si>
  <si>
    <t>Hálózati aktív elemek cseréje</t>
  </si>
  <si>
    <t>Projektoros rendszer kialakítása</t>
  </si>
  <si>
    <t>Szerver bővítés</t>
  </si>
  <si>
    <t>Szerver licencek B-2669</t>
  </si>
  <si>
    <t>Storage beszerzés</t>
  </si>
  <si>
    <t>Képzőművészeti alkotások  (2648)</t>
  </si>
  <si>
    <t>MSZP frakció</t>
  </si>
  <si>
    <t>Kerület Kártya bevezetéséhez kapcsolódó beruházások</t>
  </si>
  <si>
    <t>FIDESZ frakció beruházások</t>
  </si>
  <si>
    <t>Igazgatás összesen:</t>
  </si>
  <si>
    <t>Lengyel kisebbségi önk. gép beszerzése</t>
  </si>
  <si>
    <t>Kisebbségi Önkormányzatok igazgatása</t>
  </si>
  <si>
    <t>Települési vízellátás</t>
  </si>
  <si>
    <t>Települési vízellátás összesen:</t>
  </si>
  <si>
    <t>Pasaréti úti Gyermekrendelő B-2716</t>
  </si>
  <si>
    <t>Szakorvosi rendelő Tölgyfa u. 10. tetőtér B-2743</t>
  </si>
  <si>
    <t>Orvosi rendelő Községház u. 12-16  B-2744</t>
  </si>
  <si>
    <t>Henger u. Komlex Mozgásszervi Központ kialakítása B-2757</t>
  </si>
  <si>
    <t>Háziorvosi Szolgálat összesen:</t>
  </si>
  <si>
    <t>Mentőállomás B-2709</t>
  </si>
  <si>
    <t>Hűvösvölgyi végállomás rendezése B-2741</t>
  </si>
  <si>
    <t>Kisajátítások, kártalanítások (B-2572)</t>
  </si>
  <si>
    <t>Úttisztító gépek beszerzése B-2610</t>
  </si>
  <si>
    <t>412</t>
  </si>
  <si>
    <t>Bel-Buda funkcióbővítő rehab. B-2750</t>
  </si>
  <si>
    <t>Ingatlan vásárlás; elővásárlási jog; közös tul. megszűnt. B-2752</t>
  </si>
  <si>
    <t>Ingatlan vásárlás B-2698</t>
  </si>
  <si>
    <t>Beruházás járulákos munkái B-2762</t>
  </si>
  <si>
    <t>Város- és községgazdálkodás összesen:</t>
  </si>
  <si>
    <t>Bólyai Óvoda beruházása</t>
  </si>
  <si>
    <t>083</t>
  </si>
  <si>
    <t>Fűthető sportsátor beszerzése</t>
  </si>
  <si>
    <t>Óvodai nevelés összesen:</t>
  </si>
  <si>
    <t>Meglévő intézmények akadálymentesítése / 3 bölcsőde</t>
  </si>
  <si>
    <t>Hűvösvölgyi út 12. - új bölcsőde kialakítása B-2734</t>
  </si>
  <si>
    <t>Mobil bölcsőde kialakítása B-2756</t>
  </si>
  <si>
    <t xml:space="preserve">Előző évi informatikai normatíva terhére bizt. </t>
  </si>
  <si>
    <t>Oktatási célok és egyéb feladatok</t>
  </si>
  <si>
    <t>VII.</t>
  </si>
  <si>
    <t>Beruházások összesen</t>
  </si>
  <si>
    <t>Pénzügyi befektetések kiadásai</t>
  </si>
  <si>
    <t>Államkötvény vásárlása</t>
  </si>
  <si>
    <t>VIII.</t>
  </si>
  <si>
    <t>Pénzügyi befektetések kiadásai összesen</t>
  </si>
  <si>
    <t>Tartalékok</t>
  </si>
  <si>
    <t>000</t>
  </si>
  <si>
    <t>Többletbevételből származó tatalék</t>
  </si>
  <si>
    <t>Megszűnt nemzetiségi önk. Működési célú tartaléka</t>
  </si>
  <si>
    <t>Pályázati önrész</t>
  </si>
  <si>
    <t>Hidegkúti temetkezési emlékhely kialakítása a kapcsolódó közlekedési fejlesztéssel</t>
  </si>
  <si>
    <t>Integrált Városfejlesztési Stratégia III. akcióterülete Labdarúgó pályaépítési program kiegészítése egyéb infrastrukturális beruházásokkal</t>
  </si>
  <si>
    <t>Térfigyelő rendszer bővítése</t>
  </si>
  <si>
    <t>Integrált Városfejlesztési Stratégia II. akcióterülete</t>
  </si>
  <si>
    <t xml:space="preserve">Gül Baba Türbéje  központi beruházás koordinálása, részleges előfinanszírozása </t>
  </si>
  <si>
    <t>Kulturális Közhasznú Nonprofit Kft. beruházási terve</t>
  </si>
  <si>
    <t>Fény Utcai Piac tartaléka</t>
  </si>
  <si>
    <t>Talajterhelési díj kötött felhasználású kerete</t>
  </si>
  <si>
    <t>Működtetett intézmények átvett pályázati pénze</t>
  </si>
  <si>
    <t>Várakozóhelyek megváltása</t>
  </si>
  <si>
    <t>Pénzügyi befektetések (lejárt állampapír betétként történő hasznosítása miatt)</t>
  </si>
  <si>
    <t>IX.</t>
  </si>
  <si>
    <t xml:space="preserve">Tartalékok mindösszesen </t>
  </si>
  <si>
    <t>Szocilis kölcsön</t>
  </si>
  <si>
    <t>X.</t>
  </si>
  <si>
    <t>Adott kölcsönök mindösszesen</t>
  </si>
  <si>
    <t>XII.</t>
  </si>
  <si>
    <t>Társadalom és szoc. pol. juttatások</t>
  </si>
  <si>
    <t>XIII.</t>
  </si>
  <si>
    <t>Ellátottak pénzbeli juttatása</t>
  </si>
  <si>
    <t>XIV.</t>
  </si>
  <si>
    <t>Szabad pénzmaradványként az eredeti költségvetésben már figyelembe vett összeg</t>
  </si>
  <si>
    <t>Le nem utalt támogatás összege</t>
  </si>
  <si>
    <t>A</t>
  </si>
  <si>
    <t>Önkormányzati beruházások ( részletezése a 7/a számú mellékletben)</t>
  </si>
  <si>
    <t>XI.</t>
  </si>
  <si>
    <t>Szociális hozzájárulási adó</t>
  </si>
  <si>
    <t>Díjakhoz kapcsolódó jutalom</t>
  </si>
  <si>
    <t>024</t>
  </si>
  <si>
    <t>Előző évek fel nem használt tartaléka
terhére</t>
  </si>
  <si>
    <t>Főépítészi feladatok - 2012., illetve korábbi évi feladatok maradvámya</t>
  </si>
  <si>
    <t>Illegális hulladék begyűjtése</t>
  </si>
  <si>
    <t>Parkok, zöldfelületek fenntartása</t>
  </si>
  <si>
    <t>Parkolásgátló oszlopok pótlása</t>
  </si>
  <si>
    <t>Vízelvezetés, átereszek tisztítása</t>
  </si>
  <si>
    <t>Perköltség, ügygondnoki ktg.</t>
  </si>
  <si>
    <t>Készletek: egyéb</t>
  </si>
  <si>
    <t>Ingatlanfenntartással kapcsolatos kiadások</t>
  </si>
  <si>
    <t>Bontás</t>
  </si>
  <si>
    <t>419</t>
  </si>
  <si>
    <t>Óvodafejlesztési pályázat</t>
  </si>
  <si>
    <t>420</t>
  </si>
  <si>
    <t>MLSZ pályaépítési program</t>
  </si>
  <si>
    <t>085</t>
  </si>
  <si>
    <t>Működtetett intézmények dologi kiadásai</t>
  </si>
  <si>
    <t>026</t>
  </si>
  <si>
    <t>Alpolgármesteri keret</t>
  </si>
  <si>
    <t>Közművelődési keret</t>
  </si>
  <si>
    <t>Épületbontások és telekrendezések</t>
  </si>
  <si>
    <t>Közbeszerzésekhez kapcsolódó kötelezettségek fedezete</t>
  </si>
  <si>
    <t>Fejlesztések</t>
  </si>
  <si>
    <t>Havária keret</t>
  </si>
  <si>
    <t>Fenntartott intézmények kötelezettségeit biztosító kiegészítő fedezet</t>
  </si>
  <si>
    <t>Fenntartott intézmények többletigényeit biztosító  fedezet</t>
  </si>
  <si>
    <t>B</t>
  </si>
  <si>
    <t>C</t>
  </si>
  <si>
    <t>Önkormányzati feladatok kötelezettséggel terhelt és szabad maradványának felosztási javaslata mindösszesen:</t>
  </si>
  <si>
    <t>Egészségügyi Szolgálat  többletigényeit biztosító  fedezet</t>
  </si>
  <si>
    <t>Megbízási díjak</t>
  </si>
  <si>
    <t>055</t>
  </si>
  <si>
    <t xml:space="preserve">2014.évi
pénzmaradvány 
terhére </t>
  </si>
  <si>
    <t>Munkáltató által fizetett Szja</t>
  </si>
  <si>
    <t>Egyéb szolgáltatások</t>
  </si>
  <si>
    <t>Frakció dologi maradvány</t>
  </si>
  <si>
    <t>034</t>
  </si>
  <si>
    <t>Szociális munka napjához kapcsolódó kiadások</t>
  </si>
  <si>
    <t>Közcélú foglalkoztatás - munka-,védőruházat, illetve felszerelések</t>
  </si>
  <si>
    <t>Intézményi gally-aprítékolás</t>
  </si>
  <si>
    <t>Határozat alapján történő eb elkobzás</t>
  </si>
  <si>
    <t xml:space="preserve">Lakás bérleti jogviszony megváltása </t>
  </si>
  <si>
    <t>Közterületi káresemények miatti kártalanítások</t>
  </si>
  <si>
    <t>Járdák, lépcsők karbantartása</t>
  </si>
  <si>
    <t>Közvilágítási rendszer karbantartása és oszlopok bérlése</t>
  </si>
  <si>
    <t>Margit krt-i 56-os emlékmű környezetének fenntartása</t>
  </si>
  <si>
    <t>Radaros sebességmérő működéséhez villlamosenergia díja</t>
  </si>
  <si>
    <t>Radaros sebességmérő karbantartása</t>
  </si>
  <si>
    <t>Azonnali beavatkozás közterületeken</t>
  </si>
  <si>
    <t>Lakossági veszályes hulladék begyűjtése</t>
  </si>
  <si>
    <t>Áht-n kívülre továbbszámlázott szolgáltatás</t>
  </si>
  <si>
    <t>Telekértékesítéssel kapcsolatos kiadások</t>
  </si>
  <si>
    <t>Társasház közösköltsége</t>
  </si>
  <si>
    <t>Társadalmi szervek támogatása</t>
  </si>
  <si>
    <t>Óvodai évközi eseményekhez kapcsolódó dologi kadások</t>
  </si>
  <si>
    <t>Beruházási faladatokhoz kapcsolódó dologi kiadás</t>
  </si>
  <si>
    <t>Forgalomtechnokai eszközök karbantartása</t>
  </si>
  <si>
    <t>Frankel L. u. 7-9.</t>
  </si>
  <si>
    <t xml:space="preserve">Szociális lakások felújítása </t>
  </si>
  <si>
    <t>Önk-i tulajdonú bérbeadandó lakások felújítása</t>
  </si>
  <si>
    <t>Társasházak felújítási támogatása (Saját+Fővárosi rész megelőlegezése)</t>
  </si>
  <si>
    <t>Fővárosnak önrészként (Csatorna építés)</t>
  </si>
  <si>
    <t>II.Ker.Kulturális Közh.Nonprofit Kft. műk.tám.</t>
  </si>
  <si>
    <t>Peresügyek perköltsége</t>
  </si>
  <si>
    <t>200</t>
  </si>
  <si>
    <t>Budép</t>
  </si>
  <si>
    <t>II.Ker.Sport Nonprofit Kft.műk.tám.</t>
  </si>
  <si>
    <t>Önkormányzati feladatok kötelezettséggel terhelt és szabad maradványának  2015. május havi felosztási javaslata összesen:</t>
  </si>
  <si>
    <t>Egyéb működési célú támogatási kiadások mindösszesen:</t>
  </si>
  <si>
    <t>Egyéb felhalmozási célú támogatási kiadások 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</si>
</sst>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0"/>
      <color indexed="17"/>
      <name val="Times New Roman CE"/>
      <family val="1"/>
      <charset val="238"/>
    </font>
    <font>
      <sz val="10"/>
      <color indexed="17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color indexed="17"/>
      <name val="Times New Roman CE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49" fontId="1" fillId="0" borderId="3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4" xfId="0" applyNumberFormat="1" applyFont="1" applyBorder="1"/>
    <xf numFmtId="3" fontId="1" fillId="0" borderId="1" xfId="0" applyNumberFormat="1" applyFont="1" applyBorder="1"/>
    <xf numFmtId="0" fontId="3" fillId="0" borderId="1" xfId="0" applyFont="1" applyBorder="1"/>
    <xf numFmtId="3" fontId="3" fillId="0" borderId="4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3" fontId="4" fillId="0" borderId="4" xfId="0" applyNumberFormat="1" applyFont="1" applyBorder="1"/>
    <xf numFmtId="0" fontId="4" fillId="0" borderId="0" xfId="0" applyFont="1" applyBorder="1"/>
    <xf numFmtId="49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0" fontId="2" fillId="0" borderId="1" xfId="0" applyFont="1" applyFill="1" applyBorder="1"/>
    <xf numFmtId="3" fontId="4" fillId="0" borderId="4" xfId="0" applyNumberFormat="1" applyFont="1" applyFill="1" applyBorder="1"/>
    <xf numFmtId="3" fontId="2" fillId="0" borderId="4" xfId="0" applyNumberFormat="1" applyFont="1" applyFill="1" applyBorder="1"/>
    <xf numFmtId="3" fontId="2" fillId="0" borderId="2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3" fontId="1" fillId="0" borderId="4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3" fontId="3" fillId="0" borderId="4" xfId="0" applyNumberFormat="1" applyFont="1" applyFill="1" applyBorder="1" applyAlignment="1">
      <alignment wrapText="1"/>
    </xf>
    <xf numFmtId="3" fontId="3" fillId="0" borderId="2" xfId="0" applyNumberFormat="1" applyFont="1" applyBorder="1"/>
    <xf numFmtId="3" fontId="4" fillId="0" borderId="2" xfId="0" applyNumberFormat="1" applyFont="1" applyFill="1" applyBorder="1"/>
    <xf numFmtId="3" fontId="1" fillId="0" borderId="8" xfId="0" applyNumberFormat="1" applyFont="1" applyFill="1" applyBorder="1"/>
    <xf numFmtId="3" fontId="5" fillId="0" borderId="1" xfId="0" applyNumberFormat="1" applyFont="1" applyFill="1" applyBorder="1" applyAlignment="1">
      <alignment wrapText="1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/>
    <xf numFmtId="3" fontId="1" fillId="0" borderId="4" xfId="0" applyNumberFormat="1" applyFont="1" applyBorder="1"/>
    <xf numFmtId="0" fontId="4" fillId="0" borderId="10" xfId="0" applyFont="1" applyFill="1" applyBorder="1"/>
    <xf numFmtId="3" fontId="6" fillId="0" borderId="11" xfId="0" applyNumberFormat="1" applyFont="1" applyFill="1" applyBorder="1"/>
    <xf numFmtId="3" fontId="5" fillId="0" borderId="1" xfId="0" applyNumberFormat="1" applyFont="1" applyBorder="1"/>
    <xf numFmtId="3" fontId="3" fillId="2" borderId="3" xfId="0" applyNumberFormat="1" applyFont="1" applyFill="1" applyBorder="1"/>
    <xf numFmtId="0" fontId="1" fillId="0" borderId="1" xfId="0" applyFont="1" applyBorder="1" applyAlignment="1">
      <alignment horizontal="left"/>
    </xf>
    <xf numFmtId="3" fontId="1" fillId="0" borderId="4" xfId="0" applyNumberFormat="1" applyFont="1" applyBorder="1" applyAlignment="1">
      <alignment horizontal="right" wrapText="1"/>
    </xf>
    <xf numFmtId="3" fontId="4" fillId="2" borderId="1" xfId="0" applyNumberFormat="1" applyFont="1" applyFill="1" applyBorder="1"/>
    <xf numFmtId="3" fontId="4" fillId="2" borderId="4" xfId="0" applyNumberFormat="1" applyFont="1" applyFill="1" applyBorder="1"/>
    <xf numFmtId="0" fontId="4" fillId="2" borderId="1" xfId="0" applyFont="1" applyFill="1" applyBorder="1"/>
    <xf numFmtId="3" fontId="5" fillId="0" borderId="4" xfId="0" applyNumberFormat="1" applyFont="1" applyFill="1" applyBorder="1"/>
    <xf numFmtId="0" fontId="4" fillId="3" borderId="1" xfId="0" applyFont="1" applyFill="1" applyBorder="1"/>
    <xf numFmtId="3" fontId="4" fillId="3" borderId="4" xfId="0" applyNumberFormat="1" applyFont="1" applyFill="1" applyBorder="1"/>
    <xf numFmtId="0" fontId="2" fillId="3" borderId="1" xfId="0" applyFont="1" applyFill="1" applyBorder="1"/>
    <xf numFmtId="3" fontId="2" fillId="3" borderId="4" xfId="0" applyNumberFormat="1" applyFont="1" applyFill="1" applyBorder="1"/>
    <xf numFmtId="3" fontId="3" fillId="3" borderId="4" xfId="0" applyNumberFormat="1" applyFont="1" applyFill="1" applyBorder="1"/>
    <xf numFmtId="3" fontId="7" fillId="0" borderId="4" xfId="0" applyNumberFormat="1" applyFont="1" applyBorder="1"/>
    <xf numFmtId="0" fontId="8" fillId="0" borderId="1" xfId="0" applyFont="1" applyBorder="1"/>
    <xf numFmtId="3" fontId="1" fillId="2" borderId="4" xfId="0" applyNumberFormat="1" applyFont="1" applyFill="1" applyBorder="1"/>
    <xf numFmtId="0" fontId="9" fillId="0" borderId="1" xfId="0" applyFont="1" applyBorder="1"/>
    <xf numFmtId="3" fontId="5" fillId="0" borderId="4" xfId="0" applyNumberFormat="1" applyFont="1" applyBorder="1"/>
    <xf numFmtId="3" fontId="3" fillId="0" borderId="4" xfId="0" applyNumberFormat="1" applyFont="1" applyFill="1" applyBorder="1"/>
    <xf numFmtId="0" fontId="1" fillId="0" borderId="12" xfId="0" applyFont="1" applyBorder="1"/>
    <xf numFmtId="49" fontId="1" fillId="0" borderId="9" xfId="0" applyNumberFormat="1" applyFont="1" applyBorder="1" applyAlignment="1">
      <alignment horizontal="right"/>
    </xf>
    <xf numFmtId="0" fontId="1" fillId="4" borderId="1" xfId="0" applyFont="1" applyFill="1" applyBorder="1"/>
    <xf numFmtId="3" fontId="5" fillId="0" borderId="1" xfId="0" applyNumberFormat="1" applyFont="1" applyFill="1" applyBorder="1"/>
    <xf numFmtId="49" fontId="1" fillId="2" borderId="9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0" fontId="2" fillId="0" borderId="12" xfId="0" applyFont="1" applyBorder="1"/>
    <xf numFmtId="3" fontId="11" fillId="0" borderId="4" xfId="0" applyNumberFormat="1" applyFont="1" applyBorder="1"/>
    <xf numFmtId="0" fontId="12" fillId="0" borderId="1" xfId="0" applyFont="1" applyBorder="1"/>
    <xf numFmtId="0" fontId="1" fillId="0" borderId="8" xfId="0" applyFont="1" applyBorder="1"/>
    <xf numFmtId="0" fontId="1" fillId="0" borderId="2" xfId="0" applyFont="1" applyFill="1" applyBorder="1"/>
    <xf numFmtId="3" fontId="12" fillId="0" borderId="4" xfId="0" applyNumberFormat="1" applyFont="1" applyBorder="1"/>
    <xf numFmtId="0" fontId="12" fillId="0" borderId="1" xfId="0" applyFont="1" applyFill="1" applyBorder="1"/>
    <xf numFmtId="0" fontId="13" fillId="2" borderId="1" xfId="0" applyFont="1" applyFill="1" applyBorder="1"/>
    <xf numFmtId="3" fontId="13" fillId="2" borderId="4" xfId="0" applyNumberFormat="1" applyFont="1" applyFill="1" applyBorder="1"/>
    <xf numFmtId="3" fontId="1" fillId="0" borderId="11" xfId="0" applyNumberFormat="1" applyFont="1" applyFill="1" applyBorder="1"/>
    <xf numFmtId="0" fontId="4" fillId="2" borderId="10" xfId="0" applyFont="1" applyFill="1" applyBorder="1"/>
    <xf numFmtId="3" fontId="3" fillId="2" borderId="11" xfId="0" applyNumberFormat="1" applyFont="1" applyFill="1" applyBorder="1"/>
    <xf numFmtId="0" fontId="4" fillId="3" borderId="10" xfId="0" applyFont="1" applyFill="1" applyBorder="1"/>
    <xf numFmtId="3" fontId="1" fillId="3" borderId="11" xfId="0" applyNumberFormat="1" applyFont="1" applyFill="1" applyBorder="1"/>
    <xf numFmtId="0" fontId="1" fillId="3" borderId="1" xfId="0" applyFont="1" applyFill="1" applyBorder="1"/>
    <xf numFmtId="49" fontId="4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3" fontId="3" fillId="2" borderId="4" xfId="0" applyNumberFormat="1" applyFont="1" applyFill="1" applyBorder="1"/>
    <xf numFmtId="49" fontId="4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/>
    <xf numFmtId="3" fontId="3" fillId="2" borderId="15" xfId="0" applyNumberFormat="1" applyFont="1" applyFill="1" applyBorder="1"/>
    <xf numFmtId="0" fontId="14" fillId="2" borderId="16" xfId="0" applyFont="1" applyFill="1" applyBorder="1" applyAlignment="1">
      <alignment vertical="center" wrapText="1"/>
    </xf>
    <xf numFmtId="3" fontId="14" fillId="2" borderId="16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/>
    </xf>
    <xf numFmtId="3" fontId="3" fillId="0" borderId="2" xfId="0" applyNumberFormat="1" applyFont="1" applyFill="1" applyBorder="1"/>
    <xf numFmtId="0" fontId="1" fillId="0" borderId="0" xfId="0" applyFont="1" applyFill="1" applyBorder="1"/>
    <xf numFmtId="49" fontId="14" fillId="0" borderId="13" xfId="0" applyNumberFormat="1" applyFont="1" applyFill="1" applyBorder="1" applyAlignment="1">
      <alignment horizontal="center" vertical="center"/>
    </xf>
    <xf numFmtId="3" fontId="14" fillId="0" borderId="14" xfId="0" applyNumberFormat="1" applyFont="1" applyFill="1" applyBorder="1" applyAlignment="1">
      <alignment vertical="center"/>
    </xf>
    <xf numFmtId="3" fontId="14" fillId="2" borderId="17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/>
    <xf numFmtId="0" fontId="4" fillId="0" borderId="12" xfId="0" applyFont="1" applyBorder="1"/>
    <xf numFmtId="0" fontId="3" fillId="0" borderId="12" xfId="0" applyFont="1" applyBorder="1"/>
    <xf numFmtId="0" fontId="1" fillId="0" borderId="21" xfId="0" applyFont="1" applyBorder="1"/>
    <xf numFmtId="0" fontId="1" fillId="0" borderId="12" xfId="0" applyFont="1" applyFill="1" applyBorder="1"/>
    <xf numFmtId="0" fontId="2" fillId="0" borderId="12" xfId="0" applyFont="1" applyFill="1" applyBorder="1"/>
    <xf numFmtId="0" fontId="1" fillId="3" borderId="21" xfId="0" applyFont="1" applyFill="1" applyBorder="1"/>
    <xf numFmtId="3" fontId="1" fillId="0" borderId="2" xfId="0" applyNumberFormat="1" applyFont="1" applyFill="1" applyBorder="1"/>
    <xf numFmtId="3" fontId="4" fillId="2" borderId="22" xfId="0" applyNumberFormat="1" applyFont="1" applyFill="1" applyBorder="1"/>
    <xf numFmtId="3" fontId="4" fillId="0" borderId="2" xfId="0" applyNumberFormat="1" applyFont="1" applyBorder="1"/>
    <xf numFmtId="3" fontId="2" fillId="0" borderId="2" xfId="0" applyNumberFormat="1" applyFont="1" applyBorder="1"/>
    <xf numFmtId="3" fontId="1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1" fillId="0" borderId="2" xfId="0" applyNumberFormat="1" applyFont="1" applyBorder="1" applyAlignment="1">
      <alignment horizontal="right" vertical="center" wrapText="1"/>
    </xf>
    <xf numFmtId="3" fontId="4" fillId="0" borderId="7" xfId="0" applyNumberFormat="1" applyFont="1" applyFill="1" applyBorder="1"/>
    <xf numFmtId="3" fontId="3" fillId="2" borderId="2" xfId="0" applyNumberFormat="1" applyFont="1" applyFill="1" applyBorder="1"/>
    <xf numFmtId="3" fontId="1" fillId="0" borderId="2" xfId="0" applyNumberFormat="1" applyFont="1" applyBorder="1"/>
    <xf numFmtId="3" fontId="4" fillId="2" borderId="2" xfId="0" applyNumberFormat="1" applyFont="1" applyFill="1" applyBorder="1"/>
    <xf numFmtId="3" fontId="4" fillId="3" borderId="2" xfId="0" applyNumberFormat="1" applyFont="1" applyFill="1" applyBorder="1"/>
    <xf numFmtId="3" fontId="2" fillId="3" borderId="2" xfId="0" applyNumberFormat="1" applyFont="1" applyFill="1" applyBorder="1"/>
    <xf numFmtId="3" fontId="3" fillId="3" borderId="2" xfId="0" applyNumberFormat="1" applyFont="1" applyFill="1" applyBorder="1"/>
    <xf numFmtId="3" fontId="4" fillId="2" borderId="23" xfId="0" applyNumberFormat="1" applyFont="1" applyFill="1" applyBorder="1"/>
    <xf numFmtId="3" fontId="12" fillId="0" borderId="2" xfId="0" applyNumberFormat="1" applyFont="1" applyBorder="1"/>
    <xf numFmtId="3" fontId="13" fillId="2" borderId="2" xfId="0" applyNumberFormat="1" applyFont="1" applyFill="1" applyBorder="1"/>
    <xf numFmtId="3" fontId="4" fillId="2" borderId="7" xfId="0" applyNumberFormat="1" applyFont="1" applyFill="1" applyBorder="1"/>
    <xf numFmtId="3" fontId="4" fillId="3" borderId="7" xfId="0" applyNumberFormat="1" applyFont="1" applyFill="1" applyBorder="1"/>
    <xf numFmtId="3" fontId="4" fillId="0" borderId="12" xfId="0" applyNumberFormat="1" applyFont="1" applyFill="1" applyBorder="1"/>
    <xf numFmtId="3" fontId="4" fillId="2" borderId="12" xfId="0" applyNumberFormat="1" applyFont="1" applyFill="1" applyBorder="1"/>
    <xf numFmtId="3" fontId="4" fillId="0" borderId="0" xfId="0" applyNumberFormat="1" applyFont="1" applyFill="1" applyBorder="1"/>
    <xf numFmtId="3" fontId="4" fillId="2" borderId="24" xfId="0" applyNumberFormat="1" applyFont="1" applyFill="1" applyBorder="1"/>
    <xf numFmtId="3" fontId="14" fillId="2" borderId="22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2" borderId="22" xfId="0" applyNumberFormat="1" applyFont="1" applyFill="1" applyBorder="1" applyAlignment="1">
      <alignment vertical="center" wrapText="1"/>
    </xf>
    <xf numFmtId="3" fontId="2" fillId="0" borderId="23" xfId="0" applyNumberFormat="1" applyFont="1" applyFill="1" applyBorder="1"/>
    <xf numFmtId="3" fontId="4" fillId="0" borderId="23" xfId="0" applyNumberFormat="1" applyFont="1" applyFill="1" applyBorder="1"/>
    <xf numFmtId="3" fontId="3" fillId="0" borderId="23" xfId="0" applyNumberFormat="1" applyFont="1" applyFill="1" applyBorder="1"/>
    <xf numFmtId="3" fontId="3" fillId="0" borderId="23" xfId="0" applyNumberFormat="1" applyFont="1" applyBorder="1"/>
    <xf numFmtId="49" fontId="2" fillId="0" borderId="9" xfId="0" applyNumberFormat="1" applyFont="1" applyFill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49" fontId="3" fillId="0" borderId="9" xfId="0" applyNumberFormat="1" applyFont="1" applyFill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2" borderId="9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49" fontId="10" fillId="0" borderId="9" xfId="0" applyNumberFormat="1" applyFont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49" fontId="12" fillId="0" borderId="9" xfId="0" applyNumberFormat="1" applyFont="1" applyFill="1" applyBorder="1" applyAlignment="1">
      <alignment horizontal="right"/>
    </xf>
    <xf numFmtId="49" fontId="12" fillId="0" borderId="9" xfId="0" applyNumberFormat="1" applyFont="1" applyBorder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1" fillId="0" borderId="9" xfId="0" applyFont="1" applyBorder="1"/>
    <xf numFmtId="49" fontId="4" fillId="0" borderId="27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right"/>
    </xf>
    <xf numFmtId="49" fontId="4" fillId="3" borderId="27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49" fontId="1" fillId="0" borderId="1" xfId="0" applyNumberFormat="1" applyFont="1" applyBorder="1" applyAlignment="1">
      <alignment horizontal="left"/>
    </xf>
    <xf numFmtId="3" fontId="4" fillId="2" borderId="29" xfId="0" applyNumberFormat="1" applyFont="1" applyFill="1" applyBorder="1"/>
    <xf numFmtId="3" fontId="4" fillId="0" borderId="23" xfId="0" applyNumberFormat="1" applyFont="1" applyBorder="1"/>
    <xf numFmtId="3" fontId="2" fillId="0" borderId="23" xfId="0" applyNumberFormat="1" applyFont="1" applyBorder="1"/>
    <xf numFmtId="3" fontId="1" fillId="0" borderId="23" xfId="0" applyNumberFormat="1" applyFont="1" applyBorder="1"/>
    <xf numFmtId="3" fontId="4" fillId="0" borderId="30" xfId="0" applyNumberFormat="1" applyFont="1" applyFill="1" applyBorder="1"/>
    <xf numFmtId="3" fontId="3" fillId="2" borderId="23" xfId="0" applyNumberFormat="1" applyFont="1" applyFill="1" applyBorder="1"/>
    <xf numFmtId="3" fontId="4" fillId="3" borderId="23" xfId="0" applyNumberFormat="1" applyFont="1" applyFill="1" applyBorder="1"/>
    <xf numFmtId="3" fontId="1" fillId="0" borderId="23" xfId="0" applyNumberFormat="1" applyFont="1" applyFill="1" applyBorder="1"/>
    <xf numFmtId="3" fontId="13" fillId="2" borderId="23" xfId="0" applyNumberFormat="1" applyFont="1" applyFill="1" applyBorder="1"/>
    <xf numFmtId="3" fontId="4" fillId="2" borderId="30" xfId="0" applyNumberFormat="1" applyFont="1" applyFill="1" applyBorder="1"/>
    <xf numFmtId="3" fontId="4" fillId="3" borderId="30" xfId="0" applyNumberFormat="1" applyFont="1" applyFill="1" applyBorder="1"/>
    <xf numFmtId="3" fontId="4" fillId="0" borderId="31" xfId="0" applyNumberFormat="1" applyFont="1" applyFill="1" applyBorder="1"/>
    <xf numFmtId="3" fontId="14" fillId="2" borderId="29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 wrapText="1"/>
    </xf>
    <xf numFmtId="0" fontId="4" fillId="2" borderId="16" xfId="0" applyFont="1" applyFill="1" applyBorder="1"/>
    <xf numFmtId="0" fontId="1" fillId="0" borderId="32" xfId="0" applyFont="1" applyFill="1" applyBorder="1" applyAlignment="1">
      <alignment horizontal="left"/>
    </xf>
    <xf numFmtId="0" fontId="2" fillId="0" borderId="32" xfId="0" applyFont="1" applyFill="1" applyBorder="1" applyAlignment="1"/>
    <xf numFmtId="0" fontId="4" fillId="0" borderId="32" xfId="0" applyFont="1" applyFill="1" applyBorder="1"/>
    <xf numFmtId="0" fontId="14" fillId="0" borderId="32" xfId="0" applyFont="1" applyFill="1" applyBorder="1" applyAlignment="1">
      <alignment vertical="center" wrapText="1"/>
    </xf>
    <xf numFmtId="49" fontId="1" fillId="0" borderId="33" xfId="0" applyNumberFormat="1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wrapText="1"/>
    </xf>
    <xf numFmtId="3" fontId="1" fillId="0" borderId="25" xfId="0" applyNumberFormat="1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18" xfId="0" applyFont="1" applyFill="1" applyBorder="1"/>
    <xf numFmtId="3" fontId="4" fillId="0" borderId="20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5/P&#233;nzmaradv&#225;ny/Beruh&#225;z&#225;sok%20maradv&#225;nya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nkorm"/>
      <sheetName val="Hivatal"/>
    </sheetNames>
    <sheetDataSet>
      <sheetData sheetId="0">
        <row r="214">
          <cell r="G214">
            <v>979200</v>
          </cell>
          <cell r="H214">
            <v>762847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6"/>
  <sheetViews>
    <sheetView tabSelected="1" topLeftCell="A179" zoomScaleNormal="100" workbookViewId="0">
      <selection activeCell="C206" sqref="C206"/>
    </sheetView>
  </sheetViews>
  <sheetFormatPr defaultRowHeight="12.75" x14ac:dyDescent="0.2"/>
  <cols>
    <col min="1" max="1" width="9.140625" style="3"/>
    <col min="2" max="2" width="7.42578125" style="4" customWidth="1"/>
    <col min="3" max="3" width="64.42578125" style="2" customWidth="1"/>
    <col min="4" max="4" width="15.5703125" style="7" customWidth="1"/>
    <col min="5" max="5" width="14.7109375" style="7" hidden="1" customWidth="1"/>
    <col min="6" max="6" width="15.85546875" style="7" hidden="1" customWidth="1"/>
    <col min="7" max="16384" width="9.140625" style="2"/>
  </cols>
  <sheetData>
    <row r="1" spans="1:6" ht="21.75" customHeight="1" x14ac:dyDescent="0.2">
      <c r="A1" s="56"/>
      <c r="B1" s="175" t="s">
        <v>0</v>
      </c>
      <c r="C1" s="176" t="s">
        <v>1</v>
      </c>
      <c r="D1" s="177" t="s">
        <v>2</v>
      </c>
      <c r="E1" s="178" t="s">
        <v>349</v>
      </c>
      <c r="F1" s="179" t="s">
        <v>318</v>
      </c>
    </row>
    <row r="2" spans="1:6" ht="12.75" customHeight="1" x14ac:dyDescent="0.2">
      <c r="A2" s="1"/>
      <c r="B2" s="31" t="s">
        <v>5</v>
      </c>
      <c r="C2" s="5" t="s">
        <v>350</v>
      </c>
      <c r="D2" s="127">
        <v>297</v>
      </c>
      <c r="E2" s="100">
        <v>2792</v>
      </c>
      <c r="F2" s="22"/>
    </row>
    <row r="3" spans="1:6" ht="12.75" customHeight="1" x14ac:dyDescent="0.2">
      <c r="A3" s="1"/>
      <c r="B3" s="79" t="s">
        <v>5</v>
      </c>
      <c r="C3" s="20" t="s">
        <v>17</v>
      </c>
      <c r="D3" s="128">
        <f t="shared" ref="D3" si="0">SUM(E3:F3)</f>
        <v>2792</v>
      </c>
      <c r="E3" s="28">
        <f>SUM(E2:E2)</f>
        <v>2792</v>
      </c>
      <c r="F3" s="17">
        <f>SUM(F2:F2)</f>
        <v>0</v>
      </c>
    </row>
    <row r="4" spans="1:6" ht="12.75" customHeight="1" x14ac:dyDescent="0.2">
      <c r="A4" s="1"/>
      <c r="B4" s="131" t="s">
        <v>348</v>
      </c>
      <c r="C4" s="16" t="s">
        <v>347</v>
      </c>
      <c r="D4" s="127">
        <v>1100</v>
      </c>
      <c r="E4" s="19">
        <v>1100</v>
      </c>
      <c r="F4" s="93"/>
    </row>
    <row r="5" spans="1:6" ht="12.75" customHeight="1" x14ac:dyDescent="0.2">
      <c r="A5" s="1"/>
      <c r="B5" s="31" t="s">
        <v>348</v>
      </c>
      <c r="C5" s="5" t="s">
        <v>315</v>
      </c>
      <c r="D5" s="127">
        <v>297</v>
      </c>
      <c r="E5" s="100">
        <v>297</v>
      </c>
      <c r="F5" s="22"/>
    </row>
    <row r="6" spans="1:6" ht="12.75" customHeight="1" x14ac:dyDescent="0.2">
      <c r="A6" s="1"/>
      <c r="B6" s="79" t="s">
        <v>348</v>
      </c>
      <c r="C6" s="20" t="s">
        <v>17</v>
      </c>
      <c r="D6" s="128">
        <f t="shared" ref="D6" si="1">SUM(E6:F6)</f>
        <v>1397</v>
      </c>
      <c r="E6" s="28">
        <f>SUM(E4:E5)</f>
        <v>1397</v>
      </c>
      <c r="F6" s="17">
        <f>SUM(F5:F5)</f>
        <v>0</v>
      </c>
    </row>
    <row r="7" spans="1:6" ht="12.75" customHeight="1" x14ac:dyDescent="0.2">
      <c r="A7" s="1"/>
      <c r="B7" s="131" t="s">
        <v>7</v>
      </c>
      <c r="C7" s="16" t="s">
        <v>316</v>
      </c>
      <c r="D7" s="127">
        <f t="shared" ref="D7:D9" si="2">SUM(E7:F7)</f>
        <v>438</v>
      </c>
      <c r="E7" s="19">
        <v>438</v>
      </c>
      <c r="F7" s="18"/>
    </row>
    <row r="8" spans="1:6" ht="12.75" customHeight="1" x14ac:dyDescent="0.2">
      <c r="A8" s="1"/>
      <c r="B8" s="31" t="s">
        <v>7</v>
      </c>
      <c r="C8" s="5" t="s">
        <v>315</v>
      </c>
      <c r="D8" s="127">
        <f t="shared" si="2"/>
        <v>118</v>
      </c>
      <c r="E8" s="100">
        <v>118</v>
      </c>
      <c r="F8" s="22"/>
    </row>
    <row r="9" spans="1:6" ht="12.75" customHeight="1" thickBot="1" x14ac:dyDescent="0.25">
      <c r="A9" s="1"/>
      <c r="B9" s="180" t="s">
        <v>7</v>
      </c>
      <c r="C9" s="181" t="s">
        <v>17</v>
      </c>
      <c r="D9" s="182">
        <f t="shared" si="2"/>
        <v>556</v>
      </c>
      <c r="E9" s="28">
        <f>SUM(E7:E8)</f>
        <v>556</v>
      </c>
      <c r="F9" s="17">
        <f>SUM(F8:F8)</f>
        <v>0</v>
      </c>
    </row>
    <row r="10" spans="1:6" s="10" customFormat="1" ht="13.5" thickBot="1" x14ac:dyDescent="0.25">
      <c r="A10" s="13"/>
      <c r="B10" s="14" t="s">
        <v>10</v>
      </c>
      <c r="C10" s="170" t="s">
        <v>11</v>
      </c>
      <c r="D10" s="155">
        <f>E10+F10</f>
        <v>4745</v>
      </c>
      <c r="E10" s="101">
        <f>E6+E9+E3</f>
        <v>4745</v>
      </c>
      <c r="F10" s="15">
        <v>0</v>
      </c>
    </row>
    <row r="11" spans="1:6" s="10" customFormat="1" x14ac:dyDescent="0.2">
      <c r="A11" s="94"/>
      <c r="B11" s="132"/>
      <c r="C11" s="10" t="s">
        <v>12</v>
      </c>
      <c r="D11" s="156"/>
      <c r="E11" s="102"/>
      <c r="F11" s="12"/>
    </row>
    <row r="12" spans="1:6" s="5" customFormat="1" hidden="1" x14ac:dyDescent="0.2">
      <c r="A12" s="64"/>
      <c r="B12" s="62" t="s">
        <v>13</v>
      </c>
      <c r="C12" s="16" t="s">
        <v>14</v>
      </c>
      <c r="D12" s="157">
        <f t="shared" ref="D12:D41" si="3">SUM(E12:F12)</f>
        <v>0</v>
      </c>
      <c r="E12" s="103"/>
      <c r="F12" s="6"/>
    </row>
    <row r="13" spans="1:6" s="5" customFormat="1" hidden="1" x14ac:dyDescent="0.2">
      <c r="A13" s="64"/>
      <c r="B13" s="62" t="s">
        <v>15</v>
      </c>
      <c r="C13" s="16" t="s">
        <v>14</v>
      </c>
      <c r="D13" s="157">
        <f t="shared" si="3"/>
        <v>0</v>
      </c>
      <c r="E13" s="103"/>
      <c r="F13" s="6"/>
    </row>
    <row r="14" spans="1:6" s="5" customFormat="1" hidden="1" x14ac:dyDescent="0.2">
      <c r="A14" s="64"/>
      <c r="B14" s="62" t="s">
        <v>16</v>
      </c>
      <c r="C14" s="16" t="s">
        <v>14</v>
      </c>
      <c r="D14" s="157">
        <f t="shared" si="3"/>
        <v>0</v>
      </c>
      <c r="E14" s="103"/>
      <c r="F14" s="6"/>
    </row>
    <row r="15" spans="1:6" s="10" customFormat="1" hidden="1" x14ac:dyDescent="0.2">
      <c r="A15" s="94"/>
      <c r="B15" s="132"/>
      <c r="C15" s="10" t="s">
        <v>17</v>
      </c>
      <c r="D15" s="156">
        <f t="shared" si="3"/>
        <v>0</v>
      </c>
      <c r="E15" s="102">
        <f>SUM(E11:E14)</f>
        <v>0</v>
      </c>
      <c r="F15" s="12">
        <f>SUM(F11:F14)</f>
        <v>0</v>
      </c>
    </row>
    <row r="16" spans="1:6" x14ac:dyDescent="0.2">
      <c r="A16" s="56"/>
      <c r="B16" s="31" t="s">
        <v>18</v>
      </c>
      <c r="C16" s="16" t="s">
        <v>351</v>
      </c>
      <c r="D16" s="127">
        <f t="shared" si="3"/>
        <v>27646</v>
      </c>
      <c r="E16" s="104">
        <v>27646</v>
      </c>
      <c r="F16" s="18"/>
    </row>
    <row r="17" spans="1:6" x14ac:dyDescent="0.2">
      <c r="A17" s="56"/>
      <c r="B17" s="79" t="s">
        <v>18</v>
      </c>
      <c r="C17" s="20" t="s">
        <v>17</v>
      </c>
      <c r="D17" s="128">
        <f t="shared" si="3"/>
        <v>27646</v>
      </c>
      <c r="E17" s="28">
        <f>SUM(E16:E16)</f>
        <v>27646</v>
      </c>
      <c r="F17" s="17">
        <f>SUM(F16:F16)</f>
        <v>0</v>
      </c>
    </row>
    <row r="18" spans="1:6" hidden="1" x14ac:dyDescent="0.2">
      <c r="A18" s="56"/>
      <c r="B18" s="131" t="s">
        <v>22</v>
      </c>
      <c r="C18" s="16" t="s">
        <v>23</v>
      </c>
      <c r="D18" s="127">
        <f t="shared" si="3"/>
        <v>0</v>
      </c>
      <c r="E18" s="19"/>
      <c r="F18" s="17"/>
    </row>
    <row r="19" spans="1:6" hidden="1" x14ac:dyDescent="0.2">
      <c r="A19" s="56"/>
      <c r="B19" s="79" t="s">
        <v>22</v>
      </c>
      <c r="C19" s="20" t="s">
        <v>17</v>
      </c>
      <c r="D19" s="128">
        <f t="shared" si="3"/>
        <v>0</v>
      </c>
      <c r="E19" s="28">
        <f>SUM(E18)</f>
        <v>0</v>
      </c>
      <c r="F19" s="17">
        <f>SUM(F18)</f>
        <v>0</v>
      </c>
    </row>
    <row r="20" spans="1:6" hidden="1" x14ac:dyDescent="0.2">
      <c r="A20" s="56"/>
      <c r="B20" s="31" t="s">
        <v>24</v>
      </c>
      <c r="C20" s="21" t="s">
        <v>25</v>
      </c>
      <c r="D20" s="127">
        <f t="shared" si="3"/>
        <v>0</v>
      </c>
      <c r="E20" s="100"/>
      <c r="F20" s="22"/>
    </row>
    <row r="21" spans="1:6" hidden="1" x14ac:dyDescent="0.2">
      <c r="A21" s="56"/>
      <c r="B21" s="31" t="s">
        <v>24</v>
      </c>
      <c r="C21" s="21" t="s">
        <v>14</v>
      </c>
      <c r="D21" s="127">
        <f t="shared" si="3"/>
        <v>0</v>
      </c>
      <c r="E21" s="100"/>
      <c r="F21" s="22"/>
    </row>
    <row r="22" spans="1:6" hidden="1" x14ac:dyDescent="0.2">
      <c r="A22" s="56"/>
      <c r="B22" s="31" t="s">
        <v>24</v>
      </c>
      <c r="C22" s="16" t="s">
        <v>20</v>
      </c>
      <c r="D22" s="127">
        <f t="shared" si="3"/>
        <v>0</v>
      </c>
      <c r="E22" s="100"/>
      <c r="F22" s="22"/>
    </row>
    <row r="23" spans="1:6" hidden="1" x14ac:dyDescent="0.2">
      <c r="A23" s="56"/>
      <c r="B23" s="79" t="s">
        <v>24</v>
      </c>
      <c r="C23" s="23" t="s">
        <v>17</v>
      </c>
      <c r="D23" s="128">
        <f t="shared" si="3"/>
        <v>0</v>
      </c>
      <c r="E23" s="28">
        <f>SUM(E20:E22)</f>
        <v>0</v>
      </c>
      <c r="F23" s="17">
        <f>SUM(F20:F22)</f>
        <v>0</v>
      </c>
    </row>
    <row r="24" spans="1:6" hidden="1" x14ac:dyDescent="0.2">
      <c r="A24" s="56"/>
      <c r="B24" s="131" t="s">
        <v>26</v>
      </c>
      <c r="C24" s="24" t="s">
        <v>27</v>
      </c>
      <c r="D24" s="127">
        <f t="shared" si="3"/>
        <v>0</v>
      </c>
      <c r="E24" s="19"/>
      <c r="F24" s="18"/>
    </row>
    <row r="25" spans="1:6" hidden="1" x14ac:dyDescent="0.2">
      <c r="A25" s="56"/>
      <c r="B25" s="79" t="s">
        <v>26</v>
      </c>
      <c r="C25" s="23" t="s">
        <v>17</v>
      </c>
      <c r="D25" s="128">
        <f t="shared" si="3"/>
        <v>0</v>
      </c>
      <c r="E25" s="28">
        <f>SUM(E24)</f>
        <v>0</v>
      </c>
      <c r="F25" s="17">
        <f>SUM(F24)</f>
        <v>0</v>
      </c>
    </row>
    <row r="26" spans="1:6" hidden="1" x14ac:dyDescent="0.2">
      <c r="A26" s="56"/>
      <c r="B26" s="131" t="s">
        <v>28</v>
      </c>
      <c r="C26" s="24" t="s">
        <v>29</v>
      </c>
      <c r="D26" s="127">
        <f t="shared" si="3"/>
        <v>0</v>
      </c>
      <c r="E26" s="19"/>
      <c r="F26" s="17"/>
    </row>
    <row r="27" spans="1:6" hidden="1" x14ac:dyDescent="0.2">
      <c r="A27" s="56"/>
      <c r="B27" s="79" t="s">
        <v>28</v>
      </c>
      <c r="C27" s="23" t="s">
        <v>17</v>
      </c>
      <c r="D27" s="128">
        <f t="shared" si="3"/>
        <v>0</v>
      </c>
      <c r="E27" s="28">
        <f>SUM(E26)</f>
        <v>0</v>
      </c>
      <c r="F27" s="17">
        <f>SUM(F26)</f>
        <v>0</v>
      </c>
    </row>
    <row r="28" spans="1:6" s="5" customFormat="1" hidden="1" x14ac:dyDescent="0.2">
      <c r="A28" s="64"/>
      <c r="B28" s="131" t="s">
        <v>31</v>
      </c>
      <c r="C28" s="16" t="s">
        <v>32</v>
      </c>
      <c r="D28" s="127">
        <f t="shared" si="3"/>
        <v>0</v>
      </c>
      <c r="E28" s="105"/>
      <c r="F28" s="18"/>
    </row>
    <row r="29" spans="1:6" s="8" customFormat="1" hidden="1" x14ac:dyDescent="0.2">
      <c r="A29" s="95"/>
      <c r="B29" s="133" t="s">
        <v>31</v>
      </c>
      <c r="C29" s="25" t="s">
        <v>17</v>
      </c>
      <c r="D29" s="128">
        <f t="shared" si="3"/>
        <v>0</v>
      </c>
      <c r="E29" s="106">
        <f>SUM(E28)</f>
        <v>0</v>
      </c>
      <c r="F29" s="26">
        <f>SUM(F28)</f>
        <v>0</v>
      </c>
    </row>
    <row r="30" spans="1:6" s="5" customFormat="1" hidden="1" x14ac:dyDescent="0.2">
      <c r="A30" s="64"/>
      <c r="B30" s="131" t="s">
        <v>33</v>
      </c>
      <c r="C30" s="16" t="s">
        <v>34</v>
      </c>
      <c r="D30" s="127">
        <f t="shared" si="3"/>
        <v>0</v>
      </c>
      <c r="E30" s="105"/>
      <c r="F30" s="18"/>
    </row>
    <row r="31" spans="1:6" s="8" customFormat="1" hidden="1" x14ac:dyDescent="0.2">
      <c r="A31" s="95"/>
      <c r="B31" s="133" t="s">
        <v>33</v>
      </c>
      <c r="C31" s="25" t="s">
        <v>17</v>
      </c>
      <c r="D31" s="128">
        <f t="shared" si="3"/>
        <v>0</v>
      </c>
      <c r="E31" s="106">
        <f>SUM(E30)</f>
        <v>0</v>
      </c>
      <c r="F31" s="26">
        <f>SUM(F30)</f>
        <v>0</v>
      </c>
    </row>
    <row r="32" spans="1:6" s="5" customFormat="1" hidden="1" x14ac:dyDescent="0.2">
      <c r="A32" s="64"/>
      <c r="B32" s="131" t="s">
        <v>35</v>
      </c>
      <c r="C32" s="16" t="s">
        <v>36</v>
      </c>
      <c r="D32" s="127">
        <f t="shared" si="3"/>
        <v>0</v>
      </c>
      <c r="E32" s="105">
        <v>0</v>
      </c>
      <c r="F32" s="18"/>
    </row>
    <row r="33" spans="1:6" s="8" customFormat="1" hidden="1" x14ac:dyDescent="0.2">
      <c r="A33" s="95"/>
      <c r="B33" s="133" t="s">
        <v>35</v>
      </c>
      <c r="C33" s="25" t="s">
        <v>17</v>
      </c>
      <c r="D33" s="128">
        <f t="shared" si="3"/>
        <v>0</v>
      </c>
      <c r="E33" s="106">
        <f>SUM(E32)</f>
        <v>0</v>
      </c>
      <c r="F33" s="26">
        <f>SUM(F32)</f>
        <v>0</v>
      </c>
    </row>
    <row r="34" spans="1:6" s="8" customFormat="1" x14ac:dyDescent="0.2">
      <c r="A34" s="95"/>
      <c r="B34" s="31" t="s">
        <v>317</v>
      </c>
      <c r="C34" s="16" t="s">
        <v>14</v>
      </c>
      <c r="D34" s="127">
        <f t="shared" ref="D34:D36" si="4">SUM(E34:F34)</f>
        <v>36500</v>
      </c>
      <c r="E34" s="104">
        <v>36500</v>
      </c>
      <c r="F34" s="18"/>
    </row>
    <row r="35" spans="1:6" s="8" customFormat="1" x14ac:dyDescent="0.2">
      <c r="A35" s="95"/>
      <c r="B35" s="31" t="s">
        <v>317</v>
      </c>
      <c r="C35" s="21" t="s">
        <v>380</v>
      </c>
      <c r="D35" s="127">
        <f t="shared" si="4"/>
        <v>3500</v>
      </c>
      <c r="E35" s="104">
        <v>3500</v>
      </c>
      <c r="F35" s="18"/>
    </row>
    <row r="36" spans="1:6" x14ac:dyDescent="0.2">
      <c r="A36" s="56"/>
      <c r="B36" s="79"/>
      <c r="C36" s="20" t="s">
        <v>17</v>
      </c>
      <c r="D36" s="128">
        <f t="shared" si="4"/>
        <v>40000</v>
      </c>
      <c r="E36" s="28">
        <f>SUM(E34:E35)</f>
        <v>40000</v>
      </c>
      <c r="F36" s="17">
        <f>SUM(F34:F35)</f>
        <v>0</v>
      </c>
    </row>
    <row r="37" spans="1:6" x14ac:dyDescent="0.2">
      <c r="A37" s="56"/>
      <c r="B37" s="31" t="s">
        <v>353</v>
      </c>
      <c r="C37" s="21" t="s">
        <v>352</v>
      </c>
      <c r="D37" s="127">
        <f t="shared" si="3"/>
        <v>83</v>
      </c>
      <c r="E37" s="104">
        <v>83</v>
      </c>
      <c r="F37" s="22"/>
    </row>
    <row r="38" spans="1:6" s="5" customFormat="1" hidden="1" x14ac:dyDescent="0.2">
      <c r="A38" s="64"/>
      <c r="B38" s="131" t="s">
        <v>4</v>
      </c>
      <c r="C38" s="16" t="s">
        <v>38</v>
      </c>
      <c r="D38" s="127">
        <f t="shared" si="3"/>
        <v>0</v>
      </c>
      <c r="E38" s="105"/>
      <c r="F38" s="18"/>
    </row>
    <row r="39" spans="1:6" x14ac:dyDescent="0.2">
      <c r="A39" s="56"/>
      <c r="B39" s="79"/>
      <c r="C39" s="20" t="s">
        <v>17</v>
      </c>
      <c r="D39" s="128">
        <f t="shared" si="3"/>
        <v>83</v>
      </c>
      <c r="E39" s="28">
        <f>SUM(E37:E37)</f>
        <v>83</v>
      </c>
      <c r="F39" s="17">
        <f>SUM(F36:F38)</f>
        <v>0</v>
      </c>
    </row>
    <row r="40" spans="1:6" s="5" customFormat="1" x14ac:dyDescent="0.2">
      <c r="A40" s="64"/>
      <c r="B40" s="131" t="s">
        <v>5</v>
      </c>
      <c r="C40" s="16" t="s">
        <v>39</v>
      </c>
      <c r="D40" s="127">
        <f t="shared" si="3"/>
        <v>445</v>
      </c>
      <c r="E40" s="19">
        <v>445</v>
      </c>
      <c r="F40" s="18"/>
    </row>
    <row r="41" spans="1:6" x14ac:dyDescent="0.2">
      <c r="A41" s="56"/>
      <c r="B41" s="79" t="s">
        <v>5</v>
      </c>
      <c r="C41" s="20" t="s">
        <v>17</v>
      </c>
      <c r="D41" s="128">
        <f t="shared" si="3"/>
        <v>445</v>
      </c>
      <c r="E41" s="28">
        <f>SUM(E40)</f>
        <v>445</v>
      </c>
      <c r="F41" s="17">
        <f>SUM(F40)</f>
        <v>0</v>
      </c>
    </row>
    <row r="42" spans="1:6" x14ac:dyDescent="0.2">
      <c r="A42" s="56"/>
      <c r="B42" s="79" t="s">
        <v>41</v>
      </c>
      <c r="C42" s="20" t="s">
        <v>17</v>
      </c>
      <c r="D42" s="128">
        <f>SUM(E42:F42)</f>
        <v>0</v>
      </c>
      <c r="E42" s="28">
        <v>0</v>
      </c>
      <c r="F42" s="17">
        <v>0</v>
      </c>
    </row>
    <row r="43" spans="1:6" s="5" customFormat="1" x14ac:dyDescent="0.2">
      <c r="A43" s="64"/>
      <c r="B43" s="131" t="s">
        <v>40</v>
      </c>
      <c r="C43" s="16" t="s">
        <v>19</v>
      </c>
      <c r="D43" s="127">
        <f>SUM(E43:F43)</f>
        <v>14053</v>
      </c>
      <c r="E43" s="19">
        <v>14053</v>
      </c>
      <c r="F43" s="18"/>
    </row>
    <row r="44" spans="1:6" x14ac:dyDescent="0.2">
      <c r="A44" s="56"/>
      <c r="B44" s="79" t="s">
        <v>40</v>
      </c>
      <c r="C44" s="20" t="s">
        <v>17</v>
      </c>
      <c r="D44" s="128">
        <f>E44+F44</f>
        <v>14053</v>
      </c>
      <c r="E44" s="28">
        <f>SUM(E43)</f>
        <v>14053</v>
      </c>
      <c r="F44" s="17">
        <f>SUM(F43)</f>
        <v>0</v>
      </c>
    </row>
    <row r="45" spans="1:6" x14ac:dyDescent="0.2">
      <c r="A45" s="56"/>
      <c r="B45" s="131" t="s">
        <v>348</v>
      </c>
      <c r="C45" s="16" t="s">
        <v>19</v>
      </c>
      <c r="D45" s="127">
        <f>SUM(E45:F45)</f>
        <v>1293</v>
      </c>
      <c r="E45" s="19">
        <v>1293</v>
      </c>
      <c r="F45" s="18"/>
    </row>
    <row r="46" spans="1:6" x14ac:dyDescent="0.2">
      <c r="A46" s="56"/>
      <c r="B46" s="79" t="s">
        <v>348</v>
      </c>
      <c r="C46" s="20" t="s">
        <v>17</v>
      </c>
      <c r="D46" s="128">
        <f>E46+F46</f>
        <v>1293</v>
      </c>
      <c r="E46" s="28">
        <f>SUM(E45)</f>
        <v>1293</v>
      </c>
      <c r="F46" s="17">
        <f>SUM(F45)</f>
        <v>0</v>
      </c>
    </row>
    <row r="47" spans="1:6" x14ac:dyDescent="0.2">
      <c r="A47" s="56"/>
      <c r="B47" s="31" t="s">
        <v>6</v>
      </c>
      <c r="C47" s="21" t="s">
        <v>319</v>
      </c>
      <c r="D47" s="127">
        <f t="shared" ref="D47:D56" si="5">SUM(E47:F47)</f>
        <v>27883</v>
      </c>
      <c r="E47" s="100">
        <v>27883</v>
      </c>
      <c r="F47" s="18"/>
    </row>
    <row r="48" spans="1:6" x14ac:dyDescent="0.2">
      <c r="A48" s="56"/>
      <c r="B48" s="79" t="s">
        <v>6</v>
      </c>
      <c r="C48" s="20" t="s">
        <v>17</v>
      </c>
      <c r="D48" s="128">
        <f t="shared" si="5"/>
        <v>27883</v>
      </c>
      <c r="E48" s="28">
        <f>SUM(E47:E47)</f>
        <v>27883</v>
      </c>
      <c r="F48" s="17">
        <f>SUM(F47:F47)</f>
        <v>0</v>
      </c>
    </row>
    <row r="49" spans="1:6" hidden="1" x14ac:dyDescent="0.2">
      <c r="A49" s="56"/>
      <c r="B49" s="31" t="s">
        <v>42</v>
      </c>
      <c r="C49" s="21" t="s">
        <v>43</v>
      </c>
      <c r="D49" s="127">
        <f t="shared" si="5"/>
        <v>0</v>
      </c>
      <c r="E49" s="100"/>
      <c r="F49" s="22"/>
    </row>
    <row r="50" spans="1:6" hidden="1" x14ac:dyDescent="0.2">
      <c r="A50" s="56"/>
      <c r="B50" s="31" t="s">
        <v>42</v>
      </c>
      <c r="C50" s="21" t="s">
        <v>44</v>
      </c>
      <c r="D50" s="127">
        <f t="shared" si="5"/>
        <v>0</v>
      </c>
      <c r="E50" s="100"/>
      <c r="F50" s="22"/>
    </row>
    <row r="51" spans="1:6" hidden="1" x14ac:dyDescent="0.2">
      <c r="A51" s="56"/>
      <c r="B51" s="31" t="s">
        <v>42</v>
      </c>
      <c r="C51" s="21" t="s">
        <v>45</v>
      </c>
      <c r="D51" s="127">
        <f t="shared" si="5"/>
        <v>0</v>
      </c>
      <c r="E51" s="100"/>
      <c r="F51" s="22"/>
    </row>
    <row r="52" spans="1:6" hidden="1" x14ac:dyDescent="0.2">
      <c r="A52" s="56"/>
      <c r="B52" s="31" t="s">
        <v>42</v>
      </c>
      <c r="C52" s="21" t="s">
        <v>19</v>
      </c>
      <c r="D52" s="127">
        <f t="shared" si="5"/>
        <v>0</v>
      </c>
      <c r="E52" s="100"/>
      <c r="F52" s="22"/>
    </row>
    <row r="53" spans="1:6" hidden="1" x14ac:dyDescent="0.2">
      <c r="A53" s="56"/>
      <c r="B53" s="31" t="s">
        <v>42</v>
      </c>
      <c r="C53" s="16" t="s">
        <v>20</v>
      </c>
      <c r="D53" s="127">
        <f t="shared" si="5"/>
        <v>0</v>
      </c>
      <c r="E53" s="104"/>
      <c r="F53" s="22"/>
    </row>
    <row r="54" spans="1:6" hidden="1" x14ac:dyDescent="0.2">
      <c r="A54" s="56"/>
      <c r="B54" s="79" t="s">
        <v>42</v>
      </c>
      <c r="C54" s="20" t="s">
        <v>17</v>
      </c>
      <c r="D54" s="128">
        <f t="shared" si="5"/>
        <v>0</v>
      </c>
      <c r="E54" s="28">
        <f>SUM(E49:E53)</f>
        <v>0</v>
      </c>
      <c r="F54" s="17">
        <f>SUM(F49:F53)</f>
        <v>0</v>
      </c>
    </row>
    <row r="55" spans="1:6" x14ac:dyDescent="0.2">
      <c r="A55" s="56"/>
      <c r="B55" s="131" t="s">
        <v>7</v>
      </c>
      <c r="C55" s="16" t="s">
        <v>371</v>
      </c>
      <c r="D55" s="127">
        <f t="shared" si="5"/>
        <v>2500</v>
      </c>
      <c r="E55" s="19">
        <v>2500</v>
      </c>
      <c r="F55" s="17"/>
    </row>
    <row r="56" spans="1:6" hidden="1" x14ac:dyDescent="0.2">
      <c r="A56" s="56"/>
      <c r="B56" s="79"/>
      <c r="C56" s="151" t="s">
        <v>46</v>
      </c>
      <c r="D56" s="127">
        <f t="shared" si="5"/>
        <v>0</v>
      </c>
      <c r="E56" s="19"/>
      <c r="F56" s="17"/>
    </row>
    <row r="57" spans="1:6" hidden="1" x14ac:dyDescent="0.2">
      <c r="A57" s="56"/>
      <c r="B57" s="79"/>
      <c r="C57" s="151"/>
      <c r="D57" s="127"/>
      <c r="E57" s="19"/>
      <c r="F57" s="17"/>
    </row>
    <row r="58" spans="1:6" hidden="1" x14ac:dyDescent="0.2">
      <c r="A58" s="56"/>
      <c r="B58" s="31" t="s">
        <v>7</v>
      </c>
      <c r="C58" s="151" t="s">
        <v>14</v>
      </c>
      <c r="D58" s="127">
        <f>SUM(E58:F58)</f>
        <v>0</v>
      </c>
      <c r="E58" s="104"/>
      <c r="F58" s="22"/>
    </row>
    <row r="59" spans="1:6" x14ac:dyDescent="0.2">
      <c r="A59" s="56"/>
      <c r="B59" s="79" t="s">
        <v>7</v>
      </c>
      <c r="C59" s="20" t="s">
        <v>17</v>
      </c>
      <c r="D59" s="128">
        <f>SUM(E59:F59)</f>
        <v>2500</v>
      </c>
      <c r="E59" s="28">
        <f>SUM(E55:E58)</f>
        <v>2500</v>
      </c>
      <c r="F59" s="17">
        <f>SUM(F58:F58)</f>
        <v>0</v>
      </c>
    </row>
    <row r="60" spans="1:6" s="5" customFormat="1" x14ac:dyDescent="0.2">
      <c r="A60" s="64"/>
      <c r="B60" s="131" t="s">
        <v>332</v>
      </c>
      <c r="C60" s="16" t="s">
        <v>333</v>
      </c>
      <c r="D60" s="127">
        <f t="shared" ref="D60:D72" si="6">SUM(E60:F60)</f>
        <v>9715</v>
      </c>
      <c r="E60" s="19">
        <f>1620+4514+3581</f>
        <v>9715</v>
      </c>
      <c r="F60" s="18"/>
    </row>
    <row r="61" spans="1:6" s="5" customFormat="1" x14ac:dyDescent="0.2">
      <c r="A61" s="64"/>
      <c r="B61" s="79" t="s">
        <v>332</v>
      </c>
      <c r="C61" s="20" t="s">
        <v>17</v>
      </c>
      <c r="D61" s="129">
        <f t="shared" si="6"/>
        <v>9715</v>
      </c>
      <c r="E61" s="88">
        <f>SUM(E60)</f>
        <v>9715</v>
      </c>
      <c r="F61" s="33">
        <f>SUM(F60)</f>
        <v>0</v>
      </c>
    </row>
    <row r="62" spans="1:6" s="5" customFormat="1" hidden="1" x14ac:dyDescent="0.2">
      <c r="A62" s="64"/>
      <c r="B62" s="131" t="s">
        <v>8</v>
      </c>
      <c r="C62" s="16" t="s">
        <v>49</v>
      </c>
      <c r="D62" s="127">
        <f t="shared" si="6"/>
        <v>0</v>
      </c>
      <c r="E62" s="19"/>
      <c r="F62" s="18"/>
    </row>
    <row r="63" spans="1:6" s="5" customFormat="1" x14ac:dyDescent="0.2">
      <c r="A63" s="64"/>
      <c r="B63" s="131" t="s">
        <v>8</v>
      </c>
      <c r="C63" s="16" t="s">
        <v>354</v>
      </c>
      <c r="D63" s="127">
        <f t="shared" si="6"/>
        <v>1500</v>
      </c>
      <c r="E63" s="19">
        <v>1500</v>
      </c>
      <c r="F63" s="18"/>
    </row>
    <row r="64" spans="1:6" s="5" customFormat="1" x14ac:dyDescent="0.2">
      <c r="A64" s="64"/>
      <c r="B64" s="131" t="s">
        <v>8</v>
      </c>
      <c r="C64" s="16" t="s">
        <v>355</v>
      </c>
      <c r="D64" s="127">
        <f t="shared" si="6"/>
        <v>8312</v>
      </c>
      <c r="E64" s="19">
        <v>8312</v>
      </c>
      <c r="F64" s="18"/>
    </row>
    <row r="65" spans="1:6" x14ac:dyDescent="0.2">
      <c r="A65" s="56"/>
      <c r="B65" s="79" t="s">
        <v>8</v>
      </c>
      <c r="C65" s="20" t="s">
        <v>17</v>
      </c>
      <c r="D65" s="128">
        <f t="shared" si="6"/>
        <v>9812</v>
      </c>
      <c r="E65" s="28">
        <f>SUM(E63:E64)</f>
        <v>9812</v>
      </c>
      <c r="F65" s="17">
        <f>SUM(F60:F63)</f>
        <v>0</v>
      </c>
    </row>
    <row r="66" spans="1:6" hidden="1" x14ac:dyDescent="0.2">
      <c r="A66" s="56"/>
      <c r="B66" s="31">
        <v>101</v>
      </c>
      <c r="C66" s="21" t="s">
        <v>50</v>
      </c>
      <c r="D66" s="127">
        <f t="shared" si="6"/>
        <v>0</v>
      </c>
      <c r="E66" s="104"/>
      <c r="F66" s="22"/>
    </row>
    <row r="67" spans="1:6" hidden="1" x14ac:dyDescent="0.2">
      <c r="A67" s="56"/>
      <c r="B67" s="31" t="s">
        <v>51</v>
      </c>
      <c r="C67" s="21" t="s">
        <v>52</v>
      </c>
      <c r="D67" s="127">
        <f t="shared" si="6"/>
        <v>0</v>
      </c>
      <c r="E67" s="104"/>
      <c r="F67" s="22"/>
    </row>
    <row r="68" spans="1:6" hidden="1" x14ac:dyDescent="0.2">
      <c r="A68" s="56"/>
      <c r="B68" s="31" t="s">
        <v>51</v>
      </c>
      <c r="C68" s="21" t="s">
        <v>53</v>
      </c>
      <c r="D68" s="127">
        <f t="shared" si="6"/>
        <v>0</v>
      </c>
      <c r="E68" s="104"/>
      <c r="F68" s="22"/>
    </row>
    <row r="69" spans="1:6" hidden="1" x14ac:dyDescent="0.2">
      <c r="A69" s="56"/>
      <c r="B69" s="31">
        <v>101</v>
      </c>
      <c r="C69" s="21" t="s">
        <v>54</v>
      </c>
      <c r="D69" s="127">
        <f t="shared" si="6"/>
        <v>0</v>
      </c>
      <c r="E69" s="104"/>
      <c r="F69" s="22"/>
    </row>
    <row r="70" spans="1:6" hidden="1" x14ac:dyDescent="0.2">
      <c r="A70" s="56"/>
      <c r="B70" s="31"/>
      <c r="C70" s="171" t="s">
        <v>55</v>
      </c>
      <c r="D70" s="127">
        <f t="shared" si="6"/>
        <v>0</v>
      </c>
      <c r="E70" s="104"/>
      <c r="F70" s="22"/>
    </row>
    <row r="71" spans="1:6" hidden="1" x14ac:dyDescent="0.2">
      <c r="A71" s="56"/>
      <c r="B71" s="31" t="s">
        <v>51</v>
      </c>
      <c r="C71" s="21" t="s">
        <v>56</v>
      </c>
      <c r="D71" s="127">
        <f t="shared" si="6"/>
        <v>0</v>
      </c>
      <c r="E71" s="104"/>
      <c r="F71" s="22"/>
    </row>
    <row r="72" spans="1:6" hidden="1" x14ac:dyDescent="0.2">
      <c r="A72" s="56"/>
      <c r="B72" s="31">
        <v>101</v>
      </c>
      <c r="C72" s="21" t="s">
        <v>57</v>
      </c>
      <c r="D72" s="127">
        <f t="shared" si="6"/>
        <v>0</v>
      </c>
      <c r="E72" s="104"/>
      <c r="F72" s="22"/>
    </row>
    <row r="73" spans="1:6" hidden="1" x14ac:dyDescent="0.2">
      <c r="A73" s="56"/>
      <c r="B73" s="31" t="s">
        <v>51</v>
      </c>
      <c r="C73" s="21" t="s">
        <v>58</v>
      </c>
      <c r="D73" s="127"/>
      <c r="E73" s="104"/>
      <c r="F73" s="29"/>
    </row>
    <row r="74" spans="1:6" hidden="1" x14ac:dyDescent="0.2">
      <c r="A74" s="56"/>
      <c r="B74" s="31"/>
      <c r="C74" s="21" t="s">
        <v>58</v>
      </c>
      <c r="D74" s="127">
        <f t="shared" ref="D74:D105" si="7">SUM(E74:F74)</f>
        <v>0</v>
      </c>
      <c r="E74" s="104"/>
      <c r="F74" s="30"/>
    </row>
    <row r="75" spans="1:6" hidden="1" x14ac:dyDescent="0.2">
      <c r="A75" s="56"/>
      <c r="B75" s="31">
        <v>101</v>
      </c>
      <c r="C75" s="21" t="s">
        <v>59</v>
      </c>
      <c r="D75" s="127">
        <f t="shared" si="7"/>
        <v>0</v>
      </c>
      <c r="E75" s="100"/>
      <c r="F75" s="22"/>
    </row>
    <row r="76" spans="1:6" hidden="1" x14ac:dyDescent="0.2">
      <c r="A76" s="56"/>
      <c r="B76" s="31">
        <v>101</v>
      </c>
      <c r="C76" s="21" t="s">
        <v>60</v>
      </c>
      <c r="D76" s="127">
        <f t="shared" si="7"/>
        <v>0</v>
      </c>
      <c r="E76" s="104"/>
      <c r="F76" s="22"/>
    </row>
    <row r="77" spans="1:6" hidden="1" x14ac:dyDescent="0.2">
      <c r="A77" s="56"/>
      <c r="B77" s="31">
        <v>101</v>
      </c>
      <c r="C77" s="21" t="s">
        <v>61</v>
      </c>
      <c r="D77" s="127">
        <f t="shared" si="7"/>
        <v>0</v>
      </c>
      <c r="E77" s="104"/>
      <c r="F77" s="22"/>
    </row>
    <row r="78" spans="1:6" hidden="1" x14ac:dyDescent="0.2">
      <c r="A78" s="56"/>
      <c r="B78" s="31" t="s">
        <v>51</v>
      </c>
      <c r="C78" s="21" t="s">
        <v>62</v>
      </c>
      <c r="D78" s="127">
        <f t="shared" si="7"/>
        <v>0</v>
      </c>
      <c r="E78" s="104"/>
      <c r="F78" s="22"/>
    </row>
    <row r="79" spans="1:6" hidden="1" x14ac:dyDescent="0.2">
      <c r="A79" s="56"/>
      <c r="B79" s="31">
        <v>101</v>
      </c>
      <c r="C79" s="21" t="s">
        <v>47</v>
      </c>
      <c r="D79" s="127">
        <f t="shared" si="7"/>
        <v>0</v>
      </c>
      <c r="E79" s="104"/>
      <c r="F79" s="22"/>
    </row>
    <row r="80" spans="1:6" hidden="1" x14ac:dyDescent="0.2">
      <c r="A80" s="56"/>
      <c r="B80" s="31" t="s">
        <v>51</v>
      </c>
      <c r="C80" s="21" t="s">
        <v>63</v>
      </c>
      <c r="D80" s="127">
        <f t="shared" si="7"/>
        <v>0</v>
      </c>
      <c r="E80" s="104"/>
      <c r="F80" s="22"/>
    </row>
    <row r="81" spans="1:6" hidden="1" x14ac:dyDescent="0.2">
      <c r="A81" s="56"/>
      <c r="B81" s="31" t="s">
        <v>51</v>
      </c>
      <c r="C81" s="21" t="s">
        <v>64</v>
      </c>
      <c r="D81" s="127">
        <f t="shared" si="7"/>
        <v>0</v>
      </c>
      <c r="E81" s="104"/>
      <c r="F81" s="22"/>
    </row>
    <row r="82" spans="1:6" hidden="1" x14ac:dyDescent="0.2">
      <c r="A82" s="56"/>
      <c r="B82" s="31" t="s">
        <v>51</v>
      </c>
      <c r="C82" s="21" t="s">
        <v>65</v>
      </c>
      <c r="D82" s="127">
        <f t="shared" si="7"/>
        <v>0</v>
      </c>
      <c r="E82" s="104"/>
      <c r="F82" s="22"/>
    </row>
    <row r="83" spans="1:6" hidden="1" x14ac:dyDescent="0.2">
      <c r="A83" s="56"/>
      <c r="B83" s="31">
        <v>101</v>
      </c>
      <c r="C83" s="21" t="s">
        <v>66</v>
      </c>
      <c r="D83" s="127">
        <f t="shared" si="7"/>
        <v>0</v>
      </c>
      <c r="E83" s="104"/>
      <c r="F83" s="22"/>
    </row>
    <row r="84" spans="1:6" hidden="1" x14ac:dyDescent="0.2">
      <c r="A84" s="56"/>
      <c r="B84" s="31" t="s">
        <v>51</v>
      </c>
      <c r="C84" s="21" t="s">
        <v>67</v>
      </c>
      <c r="D84" s="127">
        <f t="shared" si="7"/>
        <v>0</v>
      </c>
      <c r="E84" s="104"/>
      <c r="F84" s="22"/>
    </row>
    <row r="85" spans="1:6" hidden="1" x14ac:dyDescent="0.2">
      <c r="A85" s="56"/>
      <c r="B85" s="31">
        <v>101</v>
      </c>
      <c r="C85" s="21" t="s">
        <v>68</v>
      </c>
      <c r="D85" s="127">
        <f t="shared" si="7"/>
        <v>0</v>
      </c>
      <c r="E85" s="104"/>
      <c r="F85" s="22"/>
    </row>
    <row r="86" spans="1:6" hidden="1" x14ac:dyDescent="0.2">
      <c r="A86" s="56"/>
      <c r="B86" s="31">
        <v>101</v>
      </c>
      <c r="C86" s="21" t="s">
        <v>48</v>
      </c>
      <c r="D86" s="127">
        <f t="shared" si="7"/>
        <v>0</v>
      </c>
      <c r="E86" s="104"/>
      <c r="F86" s="22"/>
    </row>
    <row r="87" spans="1:6" hidden="1" x14ac:dyDescent="0.2">
      <c r="A87" s="56"/>
      <c r="B87" s="31">
        <v>101</v>
      </c>
      <c r="C87" s="21" t="s">
        <v>69</v>
      </c>
      <c r="D87" s="127">
        <f t="shared" si="7"/>
        <v>0</v>
      </c>
      <c r="E87" s="104"/>
      <c r="F87" s="22"/>
    </row>
    <row r="88" spans="1:6" hidden="1" x14ac:dyDescent="0.2">
      <c r="A88" s="56"/>
      <c r="B88" s="31">
        <v>101</v>
      </c>
      <c r="C88" s="21" t="s">
        <v>70</v>
      </c>
      <c r="D88" s="127">
        <f t="shared" si="7"/>
        <v>0</v>
      </c>
      <c r="E88" s="100"/>
      <c r="F88" s="22"/>
    </row>
    <row r="89" spans="1:6" hidden="1" x14ac:dyDescent="0.2">
      <c r="A89" s="56"/>
      <c r="B89" s="31">
        <v>101</v>
      </c>
      <c r="C89" s="21" t="s">
        <v>30</v>
      </c>
      <c r="D89" s="127">
        <f t="shared" si="7"/>
        <v>0</v>
      </c>
      <c r="E89" s="104"/>
      <c r="F89" s="22"/>
    </row>
    <row r="90" spans="1:6" hidden="1" x14ac:dyDescent="0.2">
      <c r="A90" s="56"/>
      <c r="B90" s="31" t="s">
        <v>51</v>
      </c>
      <c r="C90" s="21" t="s">
        <v>71</v>
      </c>
      <c r="D90" s="127">
        <f t="shared" si="7"/>
        <v>0</v>
      </c>
      <c r="E90" s="104"/>
      <c r="F90" s="22"/>
    </row>
    <row r="91" spans="1:6" hidden="1" x14ac:dyDescent="0.2">
      <c r="A91" s="56"/>
      <c r="B91" s="31" t="s">
        <v>51</v>
      </c>
      <c r="C91" s="21" t="s">
        <v>72</v>
      </c>
      <c r="D91" s="127">
        <f t="shared" si="7"/>
        <v>0</v>
      </c>
      <c r="E91" s="104"/>
      <c r="F91" s="22"/>
    </row>
    <row r="92" spans="1:6" hidden="1" x14ac:dyDescent="0.2">
      <c r="A92" s="56"/>
      <c r="B92" s="31" t="s">
        <v>51</v>
      </c>
      <c r="C92" s="21" t="s">
        <v>14</v>
      </c>
      <c r="D92" s="127">
        <f t="shared" si="7"/>
        <v>0</v>
      </c>
      <c r="E92" s="104"/>
      <c r="F92" s="22"/>
    </row>
    <row r="93" spans="1:6" hidden="1" x14ac:dyDescent="0.2">
      <c r="A93" s="56"/>
      <c r="B93" s="31" t="s">
        <v>51</v>
      </c>
      <c r="C93" s="21" t="s">
        <v>73</v>
      </c>
      <c r="D93" s="127">
        <f t="shared" si="7"/>
        <v>0</v>
      </c>
      <c r="E93" s="104"/>
      <c r="F93" s="22"/>
    </row>
    <row r="94" spans="1:6" hidden="1" x14ac:dyDescent="0.2">
      <c r="A94" s="56"/>
      <c r="B94" s="31" t="s">
        <v>51</v>
      </c>
      <c r="C94" s="16" t="s">
        <v>20</v>
      </c>
      <c r="D94" s="127">
        <f t="shared" si="7"/>
        <v>0</v>
      </c>
      <c r="E94" s="104"/>
      <c r="F94" s="30"/>
    </row>
    <row r="95" spans="1:6" hidden="1" x14ac:dyDescent="0.2">
      <c r="A95" s="56"/>
      <c r="B95" s="79">
        <v>101</v>
      </c>
      <c r="C95" s="20" t="s">
        <v>17</v>
      </c>
      <c r="D95" s="128">
        <f t="shared" si="7"/>
        <v>0</v>
      </c>
      <c r="E95" s="28">
        <f>SUM(E66:E94)</f>
        <v>0</v>
      </c>
      <c r="F95" s="17">
        <f>SUM(F66:F94)</f>
        <v>0</v>
      </c>
    </row>
    <row r="96" spans="1:6" s="5" customFormat="1" hidden="1" x14ac:dyDescent="0.2">
      <c r="A96" s="64"/>
      <c r="B96" s="131" t="s">
        <v>74</v>
      </c>
      <c r="C96" s="16" t="s">
        <v>56</v>
      </c>
      <c r="D96" s="127">
        <f t="shared" si="7"/>
        <v>0</v>
      </c>
      <c r="E96" s="19"/>
      <c r="F96" s="18"/>
    </row>
    <row r="97" spans="1:6" s="5" customFormat="1" hidden="1" x14ac:dyDescent="0.2">
      <c r="A97" s="64"/>
      <c r="B97" s="131"/>
      <c r="C97" s="16" t="s">
        <v>75</v>
      </c>
      <c r="D97" s="127">
        <f t="shared" si="7"/>
        <v>0</v>
      </c>
      <c r="E97" s="19"/>
      <c r="F97" s="18"/>
    </row>
    <row r="98" spans="1:6" s="5" customFormat="1" hidden="1" x14ac:dyDescent="0.2">
      <c r="A98" s="64"/>
      <c r="B98" s="131" t="s">
        <v>74</v>
      </c>
      <c r="C98" s="16" t="s">
        <v>76</v>
      </c>
      <c r="D98" s="127">
        <f t="shared" si="7"/>
        <v>0</v>
      </c>
      <c r="E98" s="19"/>
      <c r="F98" s="18"/>
    </row>
    <row r="99" spans="1:6" s="5" customFormat="1" hidden="1" x14ac:dyDescent="0.2">
      <c r="A99" s="64"/>
      <c r="B99" s="131" t="s">
        <v>74</v>
      </c>
      <c r="C99" s="16" t="s">
        <v>77</v>
      </c>
      <c r="D99" s="127">
        <f t="shared" si="7"/>
        <v>0</v>
      </c>
      <c r="E99" s="19"/>
      <c r="F99" s="18"/>
    </row>
    <row r="100" spans="1:6" hidden="1" x14ac:dyDescent="0.2">
      <c r="A100" s="56"/>
      <c r="B100" s="31">
        <v>102</v>
      </c>
      <c r="C100" s="21" t="s">
        <v>60</v>
      </c>
      <c r="D100" s="127">
        <f t="shared" si="7"/>
        <v>0</v>
      </c>
      <c r="E100" s="104"/>
      <c r="F100" s="22"/>
    </row>
    <row r="101" spans="1:6" hidden="1" x14ac:dyDescent="0.2">
      <c r="A101" s="56"/>
      <c r="B101" s="31"/>
      <c r="C101" s="21" t="s">
        <v>78</v>
      </c>
      <c r="D101" s="127">
        <f t="shared" si="7"/>
        <v>0</v>
      </c>
      <c r="E101" s="104"/>
      <c r="F101" s="22"/>
    </row>
    <row r="102" spans="1:6" hidden="1" x14ac:dyDescent="0.2">
      <c r="A102" s="56"/>
      <c r="B102" s="31">
        <v>102</v>
      </c>
      <c r="C102" s="21" t="s">
        <v>79</v>
      </c>
      <c r="D102" s="127">
        <f t="shared" si="7"/>
        <v>0</v>
      </c>
      <c r="E102" s="104"/>
      <c r="F102" s="22"/>
    </row>
    <row r="103" spans="1:6" hidden="1" x14ac:dyDescent="0.2">
      <c r="A103" s="56"/>
      <c r="B103" s="31">
        <v>102</v>
      </c>
      <c r="C103" s="21" t="s">
        <v>80</v>
      </c>
      <c r="D103" s="127">
        <f t="shared" si="7"/>
        <v>0</v>
      </c>
      <c r="E103" s="104"/>
      <c r="F103" s="22"/>
    </row>
    <row r="104" spans="1:6" hidden="1" x14ac:dyDescent="0.2">
      <c r="A104" s="56"/>
      <c r="B104" s="31" t="s">
        <v>74</v>
      </c>
      <c r="C104" s="21" t="s">
        <v>81</v>
      </c>
      <c r="D104" s="127">
        <f t="shared" si="7"/>
        <v>0</v>
      </c>
      <c r="E104" s="104"/>
      <c r="F104" s="22"/>
    </row>
    <row r="105" spans="1:6" hidden="1" x14ac:dyDescent="0.2">
      <c r="A105" s="56"/>
      <c r="B105" s="31" t="s">
        <v>74</v>
      </c>
      <c r="C105" s="21" t="s">
        <v>82</v>
      </c>
      <c r="D105" s="127">
        <f t="shared" si="7"/>
        <v>0</v>
      </c>
      <c r="E105" s="104"/>
      <c r="F105" s="22"/>
    </row>
    <row r="106" spans="1:6" hidden="1" x14ac:dyDescent="0.2">
      <c r="A106" s="56"/>
      <c r="B106" s="31"/>
      <c r="C106" s="21" t="s">
        <v>83</v>
      </c>
      <c r="D106" s="127">
        <f t="shared" ref="D106:D133" si="8">SUM(E106:F106)</f>
        <v>0</v>
      </c>
      <c r="E106" s="104"/>
      <c r="F106" s="22"/>
    </row>
    <row r="107" spans="1:6" hidden="1" x14ac:dyDescent="0.2">
      <c r="A107" s="56"/>
      <c r="B107" s="31" t="s">
        <v>74</v>
      </c>
      <c r="C107" s="32" t="s">
        <v>84</v>
      </c>
      <c r="D107" s="127">
        <f t="shared" si="8"/>
        <v>0</v>
      </c>
      <c r="E107" s="104"/>
      <c r="F107" s="22"/>
    </row>
    <row r="108" spans="1:6" hidden="1" x14ac:dyDescent="0.2">
      <c r="A108" s="56"/>
      <c r="B108" s="31" t="s">
        <v>74</v>
      </c>
      <c r="C108" s="21" t="s">
        <v>85</v>
      </c>
      <c r="D108" s="127">
        <f t="shared" si="8"/>
        <v>0</v>
      </c>
      <c r="E108" s="104"/>
      <c r="F108" s="22"/>
    </row>
    <row r="109" spans="1:6" hidden="1" x14ac:dyDescent="0.2">
      <c r="A109" s="56"/>
      <c r="B109" s="31"/>
      <c r="C109" s="32" t="s">
        <v>86</v>
      </c>
      <c r="D109" s="127">
        <f t="shared" si="8"/>
        <v>0</v>
      </c>
      <c r="E109" s="104"/>
      <c r="F109" s="22"/>
    </row>
    <row r="110" spans="1:6" hidden="1" x14ac:dyDescent="0.2">
      <c r="A110" s="56"/>
      <c r="B110" s="31"/>
      <c r="C110" s="32" t="s">
        <v>87</v>
      </c>
      <c r="D110" s="127">
        <f t="shared" si="8"/>
        <v>0</v>
      </c>
      <c r="E110" s="104"/>
      <c r="F110" s="22"/>
    </row>
    <row r="111" spans="1:6" hidden="1" x14ac:dyDescent="0.2">
      <c r="A111" s="56"/>
      <c r="B111" s="31" t="s">
        <v>74</v>
      </c>
      <c r="C111" s="21" t="s">
        <v>14</v>
      </c>
      <c r="D111" s="127">
        <f t="shared" si="8"/>
        <v>0</v>
      </c>
      <c r="E111" s="100"/>
      <c r="F111" s="22"/>
    </row>
    <row r="112" spans="1:6" hidden="1" x14ac:dyDescent="0.2">
      <c r="A112" s="56"/>
      <c r="B112" s="31" t="s">
        <v>74</v>
      </c>
      <c r="C112" s="16" t="s">
        <v>20</v>
      </c>
      <c r="D112" s="127">
        <f t="shared" si="8"/>
        <v>0</v>
      </c>
      <c r="E112" s="100"/>
      <c r="F112" s="22"/>
    </row>
    <row r="113" spans="1:6" hidden="1" x14ac:dyDescent="0.2">
      <c r="A113" s="56"/>
      <c r="B113" s="79">
        <v>102</v>
      </c>
      <c r="C113" s="20" t="s">
        <v>17</v>
      </c>
      <c r="D113" s="128">
        <f t="shared" si="8"/>
        <v>0</v>
      </c>
      <c r="E113" s="28">
        <f>SUM(E96:E112)</f>
        <v>0</v>
      </c>
      <c r="F113" s="17">
        <f>SUM(F96:F112)</f>
        <v>0</v>
      </c>
    </row>
    <row r="114" spans="1:6" x14ac:dyDescent="0.2">
      <c r="A114" s="56"/>
      <c r="B114" s="131" t="s">
        <v>88</v>
      </c>
      <c r="C114" s="16" t="s">
        <v>89</v>
      </c>
      <c r="D114" s="127">
        <f t="shared" si="8"/>
        <v>119</v>
      </c>
      <c r="E114" s="19">
        <v>119</v>
      </c>
      <c r="F114" s="18"/>
    </row>
    <row r="115" spans="1:6" x14ac:dyDescent="0.2">
      <c r="A115" s="56"/>
      <c r="B115" s="79" t="s">
        <v>88</v>
      </c>
      <c r="C115" s="20" t="s">
        <v>17</v>
      </c>
      <c r="D115" s="128">
        <f t="shared" si="8"/>
        <v>119</v>
      </c>
      <c r="E115" s="28">
        <f>SUM(E114)</f>
        <v>119</v>
      </c>
      <c r="F115" s="17">
        <f>SUM(F114)</f>
        <v>0</v>
      </c>
    </row>
    <row r="116" spans="1:6" s="5" customFormat="1" hidden="1" x14ac:dyDescent="0.2">
      <c r="A116" s="64"/>
      <c r="B116" s="131" t="s">
        <v>90</v>
      </c>
      <c r="C116" s="16" t="s">
        <v>91</v>
      </c>
      <c r="D116" s="127">
        <f t="shared" si="8"/>
        <v>0</v>
      </c>
      <c r="E116" s="19"/>
      <c r="F116" s="18"/>
    </row>
    <row r="117" spans="1:6" s="5" customFormat="1" hidden="1" x14ac:dyDescent="0.2">
      <c r="A117" s="64"/>
      <c r="B117" s="131" t="s">
        <v>90</v>
      </c>
      <c r="C117" s="16" t="s">
        <v>92</v>
      </c>
      <c r="D117" s="127">
        <f t="shared" si="8"/>
        <v>0</v>
      </c>
      <c r="E117" s="19"/>
      <c r="F117" s="18"/>
    </row>
    <row r="118" spans="1:6" x14ac:dyDescent="0.2">
      <c r="A118" s="56"/>
      <c r="B118" s="31" t="s">
        <v>90</v>
      </c>
      <c r="C118" s="21" t="s">
        <v>93</v>
      </c>
      <c r="D118" s="127">
        <f t="shared" si="8"/>
        <v>990</v>
      </c>
      <c r="E118" s="104">
        <f>780+210</f>
        <v>990</v>
      </c>
      <c r="F118" s="22"/>
    </row>
    <row r="119" spans="1:6" x14ac:dyDescent="0.2">
      <c r="A119" s="56"/>
      <c r="B119" s="31" t="s">
        <v>90</v>
      </c>
      <c r="C119" s="21" t="s">
        <v>320</v>
      </c>
      <c r="D119" s="127">
        <f t="shared" si="8"/>
        <v>1186</v>
      </c>
      <c r="E119" s="104">
        <v>1186</v>
      </c>
      <c r="F119" s="22"/>
    </row>
    <row r="120" spans="1:6" hidden="1" x14ac:dyDescent="0.2">
      <c r="A120" s="56"/>
      <c r="B120" s="31" t="s">
        <v>90</v>
      </c>
      <c r="C120" s="21" t="s">
        <v>94</v>
      </c>
      <c r="D120" s="127">
        <f t="shared" si="8"/>
        <v>0</v>
      </c>
      <c r="E120" s="104"/>
      <c r="F120" s="22"/>
    </row>
    <row r="121" spans="1:6" hidden="1" x14ac:dyDescent="0.2">
      <c r="A121" s="56"/>
      <c r="B121" s="31" t="s">
        <v>90</v>
      </c>
      <c r="C121" s="21" t="s">
        <v>95</v>
      </c>
      <c r="D121" s="127">
        <f t="shared" si="8"/>
        <v>0</v>
      </c>
      <c r="E121" s="104"/>
      <c r="F121" s="22"/>
    </row>
    <row r="122" spans="1:6" hidden="1" x14ac:dyDescent="0.2">
      <c r="A122" s="56"/>
      <c r="B122" s="31" t="s">
        <v>90</v>
      </c>
      <c r="C122" s="21" t="s">
        <v>96</v>
      </c>
      <c r="D122" s="127">
        <f t="shared" si="8"/>
        <v>0</v>
      </c>
      <c r="E122" s="104"/>
      <c r="F122" s="22"/>
    </row>
    <row r="123" spans="1:6" x14ac:dyDescent="0.2">
      <c r="A123" s="56"/>
      <c r="B123" s="31" t="s">
        <v>90</v>
      </c>
      <c r="C123" s="21" t="s">
        <v>366</v>
      </c>
      <c r="D123" s="127">
        <f t="shared" si="8"/>
        <v>1146</v>
      </c>
      <c r="E123" s="104">
        <v>1146</v>
      </c>
      <c r="F123" s="22"/>
    </row>
    <row r="124" spans="1:6" x14ac:dyDescent="0.2">
      <c r="A124" s="56"/>
      <c r="B124" s="31" t="s">
        <v>90</v>
      </c>
      <c r="C124" s="21" t="s">
        <v>356</v>
      </c>
      <c r="D124" s="127">
        <f t="shared" si="8"/>
        <v>953</v>
      </c>
      <c r="E124" s="100">
        <f>750+203</f>
        <v>953</v>
      </c>
      <c r="F124" s="22"/>
    </row>
    <row r="125" spans="1:6" x14ac:dyDescent="0.2">
      <c r="A125" s="56"/>
      <c r="B125" s="31" t="s">
        <v>90</v>
      </c>
      <c r="C125" s="21" t="s">
        <v>357</v>
      </c>
      <c r="D125" s="127">
        <f t="shared" si="8"/>
        <v>1016</v>
      </c>
      <c r="E125" s="100">
        <f>800+216</f>
        <v>1016</v>
      </c>
      <c r="F125" s="22"/>
    </row>
    <row r="126" spans="1:6" x14ac:dyDescent="0.2">
      <c r="A126" s="56"/>
      <c r="B126" s="31" t="s">
        <v>90</v>
      </c>
      <c r="C126" s="21" t="s">
        <v>97</v>
      </c>
      <c r="D126" s="127">
        <f t="shared" si="8"/>
        <v>924</v>
      </c>
      <c r="E126" s="100">
        <f>728+196</f>
        <v>924</v>
      </c>
      <c r="F126" s="22"/>
    </row>
    <row r="127" spans="1:6" hidden="1" x14ac:dyDescent="0.2">
      <c r="A127" s="56"/>
      <c r="B127" s="31" t="s">
        <v>90</v>
      </c>
      <c r="C127" s="21" t="s">
        <v>98</v>
      </c>
      <c r="D127" s="127">
        <f t="shared" si="8"/>
        <v>0</v>
      </c>
      <c r="E127" s="100"/>
      <c r="F127" s="22"/>
    </row>
    <row r="128" spans="1:6" x14ac:dyDescent="0.2">
      <c r="A128" s="56"/>
      <c r="B128" s="79">
        <v>105</v>
      </c>
      <c r="C128" s="20" t="s">
        <v>17</v>
      </c>
      <c r="D128" s="128">
        <f t="shared" si="8"/>
        <v>5199</v>
      </c>
      <c r="E128" s="28">
        <v>5199</v>
      </c>
      <c r="F128" s="17">
        <f>SUM(F116:F127)</f>
        <v>0</v>
      </c>
    </row>
    <row r="129" spans="1:6" hidden="1" x14ac:dyDescent="0.2">
      <c r="A129" s="56"/>
      <c r="B129" s="31" t="s">
        <v>99</v>
      </c>
      <c r="C129" s="21" t="s">
        <v>100</v>
      </c>
      <c r="D129" s="127">
        <f t="shared" si="8"/>
        <v>0</v>
      </c>
      <c r="E129" s="100"/>
      <c r="F129" s="22"/>
    </row>
    <row r="130" spans="1:6" hidden="1" x14ac:dyDescent="0.2">
      <c r="A130" s="56"/>
      <c r="B130" s="79" t="s">
        <v>99</v>
      </c>
      <c r="C130" s="20" t="s">
        <v>17</v>
      </c>
      <c r="D130" s="129">
        <f t="shared" si="8"/>
        <v>0</v>
      </c>
      <c r="E130" s="28">
        <f>SUM(E129)</f>
        <v>0</v>
      </c>
      <c r="F130" s="17">
        <f>SUM(F129)</f>
        <v>0</v>
      </c>
    </row>
    <row r="131" spans="1:6" s="5" customFormat="1" hidden="1" x14ac:dyDescent="0.2">
      <c r="A131" s="64"/>
      <c r="B131" s="131" t="s">
        <v>101</v>
      </c>
      <c r="C131" s="16" t="s">
        <v>21</v>
      </c>
      <c r="D131" s="127">
        <f t="shared" si="8"/>
        <v>0</v>
      </c>
      <c r="E131" s="19"/>
      <c r="F131" s="18"/>
    </row>
    <row r="132" spans="1:6" s="5" customFormat="1" hidden="1" x14ac:dyDescent="0.2">
      <c r="A132" s="64"/>
      <c r="B132" s="131" t="s">
        <v>101</v>
      </c>
      <c r="C132" s="16" t="s">
        <v>102</v>
      </c>
      <c r="D132" s="127">
        <f t="shared" si="8"/>
        <v>0</v>
      </c>
      <c r="E132" s="19"/>
      <c r="F132" s="18"/>
    </row>
    <row r="133" spans="1:6" s="5" customFormat="1" hidden="1" x14ac:dyDescent="0.2">
      <c r="A133" s="64"/>
      <c r="B133" s="131" t="s">
        <v>101</v>
      </c>
      <c r="C133" s="16" t="s">
        <v>103</v>
      </c>
      <c r="D133" s="127">
        <f t="shared" si="8"/>
        <v>0</v>
      </c>
      <c r="E133" s="19"/>
      <c r="F133" s="18"/>
    </row>
    <row r="134" spans="1:6" x14ac:dyDescent="0.2">
      <c r="A134" s="56"/>
      <c r="B134" s="79" t="s">
        <v>99</v>
      </c>
      <c r="C134" s="20" t="s">
        <v>17</v>
      </c>
      <c r="D134" s="128">
        <f t="shared" ref="D134:D139" si="9">SUM(E134:F134)</f>
        <v>9608</v>
      </c>
      <c r="E134" s="28">
        <v>9608</v>
      </c>
      <c r="F134" s="17">
        <f>SUM(F131:F133)</f>
        <v>0</v>
      </c>
    </row>
    <row r="135" spans="1:6" x14ac:dyDescent="0.2">
      <c r="A135" s="56"/>
      <c r="B135" s="79">
        <v>120</v>
      </c>
      <c r="C135" s="20" t="s">
        <v>17</v>
      </c>
      <c r="D135" s="128">
        <f t="shared" si="9"/>
        <v>9983</v>
      </c>
      <c r="E135" s="28">
        <v>9983</v>
      </c>
      <c r="F135" s="17">
        <v>0</v>
      </c>
    </row>
    <row r="136" spans="1:6" hidden="1" x14ac:dyDescent="0.2">
      <c r="A136" s="56"/>
      <c r="B136" s="131" t="s">
        <v>105</v>
      </c>
      <c r="C136" s="16" t="s">
        <v>106</v>
      </c>
      <c r="D136" s="127">
        <f t="shared" si="9"/>
        <v>0</v>
      </c>
      <c r="E136" s="19"/>
      <c r="F136" s="18"/>
    </row>
    <row r="137" spans="1:6" hidden="1" x14ac:dyDescent="0.2">
      <c r="A137" s="56"/>
      <c r="B137" s="131" t="s">
        <v>105</v>
      </c>
      <c r="C137" s="16" t="s">
        <v>107</v>
      </c>
      <c r="D137" s="127">
        <f t="shared" si="9"/>
        <v>0</v>
      </c>
      <c r="E137" s="19"/>
      <c r="F137" s="18"/>
    </row>
    <row r="138" spans="1:6" x14ac:dyDescent="0.2">
      <c r="A138" s="56"/>
      <c r="B138" s="131" t="s">
        <v>105</v>
      </c>
      <c r="C138" s="16" t="s">
        <v>321</v>
      </c>
      <c r="D138" s="127">
        <f t="shared" si="9"/>
        <v>8302</v>
      </c>
      <c r="E138" s="19">
        <v>8302</v>
      </c>
      <c r="F138" s="18"/>
    </row>
    <row r="139" spans="1:6" hidden="1" x14ac:dyDescent="0.2">
      <c r="A139" s="56"/>
      <c r="B139" s="31" t="s">
        <v>105</v>
      </c>
      <c r="C139" s="21" t="s">
        <v>108</v>
      </c>
      <c r="D139" s="127">
        <f t="shared" si="9"/>
        <v>0</v>
      </c>
      <c r="E139" s="100"/>
      <c r="F139" s="22"/>
    </row>
    <row r="140" spans="1:6" hidden="1" x14ac:dyDescent="0.2">
      <c r="A140" s="56"/>
      <c r="B140" s="31" t="s">
        <v>105</v>
      </c>
      <c r="C140" s="21" t="s">
        <v>109</v>
      </c>
      <c r="D140" s="127"/>
      <c r="E140" s="100"/>
      <c r="F140" s="22"/>
    </row>
    <row r="141" spans="1:6" x14ac:dyDescent="0.2">
      <c r="A141" s="56"/>
      <c r="B141" s="31" t="s">
        <v>105</v>
      </c>
      <c r="C141" s="21" t="s">
        <v>322</v>
      </c>
      <c r="D141" s="127">
        <f t="shared" ref="D141:D178" si="10">SUM(E141:F141)</f>
        <v>4701</v>
      </c>
      <c r="E141" s="100">
        <v>4701</v>
      </c>
      <c r="F141" s="22"/>
    </row>
    <row r="142" spans="1:6" hidden="1" x14ac:dyDescent="0.2">
      <c r="A142" s="56"/>
      <c r="B142" s="31" t="s">
        <v>105</v>
      </c>
      <c r="C142" s="21" t="s">
        <v>110</v>
      </c>
      <c r="D142" s="127">
        <f t="shared" si="10"/>
        <v>0</v>
      </c>
      <c r="E142" s="104"/>
      <c r="F142" s="22"/>
    </row>
    <row r="143" spans="1:6" x14ac:dyDescent="0.2">
      <c r="A143" s="56"/>
      <c r="B143" s="31" t="s">
        <v>105</v>
      </c>
      <c r="C143" s="21" t="s">
        <v>111</v>
      </c>
      <c r="D143" s="127">
        <f t="shared" si="10"/>
        <v>1387</v>
      </c>
      <c r="E143" s="104">
        <f>1091+296</f>
        <v>1387</v>
      </c>
      <c r="F143" s="22"/>
    </row>
    <row r="144" spans="1:6" x14ac:dyDescent="0.2">
      <c r="A144" s="56"/>
      <c r="B144" s="31" t="s">
        <v>105</v>
      </c>
      <c r="C144" s="21" t="s">
        <v>112</v>
      </c>
      <c r="D144" s="127">
        <f t="shared" si="10"/>
        <v>524</v>
      </c>
      <c r="E144" s="100">
        <f>412+112</f>
        <v>524</v>
      </c>
      <c r="F144" s="22"/>
    </row>
    <row r="145" spans="1:6" x14ac:dyDescent="0.2">
      <c r="A145" s="56"/>
      <c r="B145" s="31" t="s">
        <v>105</v>
      </c>
      <c r="C145" s="21" t="s">
        <v>360</v>
      </c>
      <c r="D145" s="127">
        <f t="shared" si="10"/>
        <v>4994</v>
      </c>
      <c r="E145" s="100">
        <f>3932+1062</f>
        <v>4994</v>
      </c>
      <c r="F145" s="22"/>
    </row>
    <row r="146" spans="1:6" hidden="1" x14ac:dyDescent="0.2">
      <c r="A146" s="56"/>
      <c r="B146" s="31" t="s">
        <v>105</v>
      </c>
      <c r="C146" s="21" t="s">
        <v>113</v>
      </c>
      <c r="D146" s="127">
        <f t="shared" si="10"/>
        <v>0</v>
      </c>
      <c r="E146" s="104"/>
      <c r="F146" s="22"/>
    </row>
    <row r="147" spans="1:6" hidden="1" x14ac:dyDescent="0.2">
      <c r="A147" s="56"/>
      <c r="B147" s="31"/>
      <c r="C147" s="21" t="s">
        <v>19</v>
      </c>
      <c r="D147" s="127">
        <f t="shared" si="10"/>
        <v>0</v>
      </c>
      <c r="E147" s="104"/>
      <c r="F147" s="22"/>
    </row>
    <row r="148" spans="1:6" x14ac:dyDescent="0.2">
      <c r="A148" s="56"/>
      <c r="B148" s="31" t="s">
        <v>105</v>
      </c>
      <c r="C148" s="21" t="s">
        <v>362</v>
      </c>
      <c r="D148" s="127">
        <f t="shared" si="10"/>
        <v>251</v>
      </c>
      <c r="E148" s="104">
        <f>198+53</f>
        <v>251</v>
      </c>
      <c r="F148" s="22"/>
    </row>
    <row r="149" spans="1:6" x14ac:dyDescent="0.2">
      <c r="A149" s="56"/>
      <c r="B149" s="31" t="s">
        <v>105</v>
      </c>
      <c r="C149" s="21" t="s">
        <v>364</v>
      </c>
      <c r="D149" s="127">
        <f t="shared" si="10"/>
        <v>635</v>
      </c>
      <c r="E149" s="104">
        <f>500+135</f>
        <v>635</v>
      </c>
      <c r="F149" s="22"/>
    </row>
    <row r="150" spans="1:6" x14ac:dyDescent="0.2">
      <c r="A150" s="56"/>
      <c r="B150" s="31" t="s">
        <v>105</v>
      </c>
      <c r="C150" s="21" t="s">
        <v>363</v>
      </c>
      <c r="D150" s="127">
        <f t="shared" si="10"/>
        <v>180</v>
      </c>
      <c r="E150" s="104">
        <f>142+38</f>
        <v>180</v>
      </c>
      <c r="F150" s="22"/>
    </row>
    <row r="151" spans="1:6" x14ac:dyDescent="0.2">
      <c r="A151" s="56"/>
      <c r="B151" s="31" t="s">
        <v>105</v>
      </c>
      <c r="C151" s="21" t="s">
        <v>365</v>
      </c>
      <c r="D151" s="127">
        <f t="shared" si="10"/>
        <v>3332</v>
      </c>
      <c r="E151" s="104">
        <f>2623+709</f>
        <v>3332</v>
      </c>
      <c r="F151" s="22"/>
    </row>
    <row r="152" spans="1:6" x14ac:dyDescent="0.2">
      <c r="A152" s="56"/>
      <c r="B152" s="31" t="s">
        <v>105</v>
      </c>
      <c r="C152" s="21" t="s">
        <v>323</v>
      </c>
      <c r="D152" s="127">
        <f t="shared" si="10"/>
        <v>8146</v>
      </c>
      <c r="E152" s="104">
        <f>1429+386+4985+1346</f>
        <v>8146</v>
      </c>
      <c r="F152" s="22"/>
    </row>
    <row r="153" spans="1:6" x14ac:dyDescent="0.2">
      <c r="A153" s="56"/>
      <c r="B153" s="31" t="s">
        <v>105</v>
      </c>
      <c r="C153" s="21" t="s">
        <v>373</v>
      </c>
      <c r="D153" s="127">
        <f t="shared" si="10"/>
        <v>1604</v>
      </c>
      <c r="E153" s="104">
        <v>1604</v>
      </c>
      <c r="F153" s="22"/>
    </row>
    <row r="154" spans="1:6" x14ac:dyDescent="0.2">
      <c r="A154" s="56"/>
      <c r="B154" s="31" t="s">
        <v>105</v>
      </c>
      <c r="C154" s="21" t="s">
        <v>372</v>
      </c>
      <c r="D154" s="127">
        <f t="shared" si="10"/>
        <v>16872</v>
      </c>
      <c r="E154" s="104">
        <v>16872</v>
      </c>
      <c r="F154" s="22"/>
    </row>
    <row r="155" spans="1:6" x14ac:dyDescent="0.2">
      <c r="A155" s="56"/>
      <c r="B155" s="31" t="s">
        <v>105</v>
      </c>
      <c r="C155" s="16" t="s">
        <v>361</v>
      </c>
      <c r="D155" s="127">
        <f t="shared" si="10"/>
        <v>1583</v>
      </c>
      <c r="E155" s="104">
        <f>184+50+924+425</f>
        <v>1583</v>
      </c>
      <c r="F155" s="22"/>
    </row>
    <row r="156" spans="1:6" s="8" customFormat="1" x14ac:dyDescent="0.2">
      <c r="A156" s="95"/>
      <c r="B156" s="133"/>
      <c r="C156" s="25" t="s">
        <v>17</v>
      </c>
      <c r="D156" s="129">
        <f t="shared" si="10"/>
        <v>52511</v>
      </c>
      <c r="E156" s="106">
        <f>SUM(E136:E155)</f>
        <v>52511</v>
      </c>
      <c r="F156" s="26">
        <f>SUM(F136:F155)</f>
        <v>0</v>
      </c>
    </row>
    <row r="157" spans="1:6" s="8" customFormat="1" hidden="1" x14ac:dyDescent="0.2">
      <c r="A157" s="95"/>
      <c r="B157" s="131" t="s">
        <v>114</v>
      </c>
      <c r="C157" s="21" t="s">
        <v>50</v>
      </c>
      <c r="D157" s="127">
        <f t="shared" si="10"/>
        <v>0</v>
      </c>
      <c r="E157" s="106"/>
      <c r="F157" s="26"/>
    </row>
    <row r="158" spans="1:6" s="8" customFormat="1" hidden="1" x14ac:dyDescent="0.2">
      <c r="A158" s="95"/>
      <c r="B158" s="131" t="s">
        <v>114</v>
      </c>
      <c r="C158" s="21" t="s">
        <v>52</v>
      </c>
      <c r="D158" s="127">
        <f t="shared" si="10"/>
        <v>0</v>
      </c>
      <c r="E158" s="105"/>
      <c r="F158" s="26"/>
    </row>
    <row r="159" spans="1:6" s="8" customFormat="1" hidden="1" x14ac:dyDescent="0.2">
      <c r="A159" s="95"/>
      <c r="B159" s="131" t="s">
        <v>114</v>
      </c>
      <c r="C159" s="21" t="s">
        <v>53</v>
      </c>
      <c r="D159" s="127">
        <f t="shared" si="10"/>
        <v>0</v>
      </c>
      <c r="E159" s="105"/>
      <c r="F159" s="26"/>
    </row>
    <row r="160" spans="1:6" s="8" customFormat="1" hidden="1" x14ac:dyDescent="0.2">
      <c r="A160" s="95"/>
      <c r="B160" s="131" t="s">
        <v>114</v>
      </c>
      <c r="C160" s="21" t="s">
        <v>115</v>
      </c>
      <c r="D160" s="127">
        <f t="shared" si="10"/>
        <v>0</v>
      </c>
      <c r="E160" s="106"/>
      <c r="F160" s="26"/>
    </row>
    <row r="161" spans="1:6" s="8" customFormat="1" hidden="1" x14ac:dyDescent="0.2">
      <c r="A161" s="95"/>
      <c r="B161" s="131" t="s">
        <v>114</v>
      </c>
      <c r="C161" s="21" t="s">
        <v>56</v>
      </c>
      <c r="D161" s="127">
        <f t="shared" si="10"/>
        <v>0</v>
      </c>
      <c r="E161" s="106"/>
      <c r="F161" s="26"/>
    </row>
    <row r="162" spans="1:6" s="8" customFormat="1" hidden="1" x14ac:dyDescent="0.2">
      <c r="A162" s="95"/>
      <c r="B162" s="131" t="s">
        <v>114</v>
      </c>
      <c r="C162" s="21" t="s">
        <v>57</v>
      </c>
      <c r="D162" s="127">
        <f t="shared" si="10"/>
        <v>0</v>
      </c>
      <c r="E162" s="106"/>
      <c r="F162" s="26"/>
    </row>
    <row r="163" spans="1:6" s="8" customFormat="1" hidden="1" x14ac:dyDescent="0.2">
      <c r="A163" s="95"/>
      <c r="B163" s="131" t="s">
        <v>114</v>
      </c>
      <c r="C163" s="21" t="s">
        <v>58</v>
      </c>
      <c r="D163" s="127">
        <f t="shared" si="10"/>
        <v>0</v>
      </c>
      <c r="E163" s="106"/>
      <c r="F163" s="26"/>
    </row>
    <row r="164" spans="1:6" s="8" customFormat="1" hidden="1" x14ac:dyDescent="0.2">
      <c r="A164" s="95"/>
      <c r="B164" s="131" t="s">
        <v>114</v>
      </c>
      <c r="C164" s="21" t="s">
        <v>59</v>
      </c>
      <c r="D164" s="127">
        <f t="shared" si="10"/>
        <v>0</v>
      </c>
      <c r="E164" s="106"/>
      <c r="F164" s="26"/>
    </row>
    <row r="165" spans="1:6" s="8" customFormat="1" x14ac:dyDescent="0.2">
      <c r="A165" s="95"/>
      <c r="B165" s="131" t="s">
        <v>114</v>
      </c>
      <c r="C165" s="21" t="s">
        <v>324</v>
      </c>
      <c r="D165" s="127">
        <f t="shared" si="10"/>
        <v>13</v>
      </c>
      <c r="E165" s="105">
        <v>13</v>
      </c>
      <c r="F165" s="26"/>
    </row>
    <row r="166" spans="1:6" s="8" customFormat="1" hidden="1" x14ac:dyDescent="0.2">
      <c r="A166" s="95"/>
      <c r="B166" s="131" t="s">
        <v>114</v>
      </c>
      <c r="C166" s="21" t="s">
        <v>61</v>
      </c>
      <c r="D166" s="127">
        <f t="shared" si="10"/>
        <v>0</v>
      </c>
      <c r="E166" s="106"/>
      <c r="F166" s="26"/>
    </row>
    <row r="167" spans="1:6" s="8" customFormat="1" hidden="1" x14ac:dyDescent="0.2">
      <c r="A167" s="95"/>
      <c r="B167" s="131" t="s">
        <v>114</v>
      </c>
      <c r="C167" s="21" t="s">
        <v>62</v>
      </c>
      <c r="D167" s="127">
        <f t="shared" si="10"/>
        <v>0</v>
      </c>
      <c r="E167" s="106"/>
      <c r="F167" s="26"/>
    </row>
    <row r="168" spans="1:6" s="8" customFormat="1" hidden="1" x14ac:dyDescent="0.2">
      <c r="A168" s="95"/>
      <c r="B168" s="131" t="s">
        <v>114</v>
      </c>
      <c r="C168" s="21" t="s">
        <v>47</v>
      </c>
      <c r="D168" s="127">
        <f t="shared" si="10"/>
        <v>0</v>
      </c>
      <c r="E168" s="106"/>
      <c r="F168" s="26"/>
    </row>
    <row r="169" spans="1:6" s="8" customFormat="1" x14ac:dyDescent="0.2">
      <c r="A169" s="95"/>
      <c r="B169" s="131" t="s">
        <v>114</v>
      </c>
      <c r="C169" s="21" t="s">
        <v>325</v>
      </c>
      <c r="D169" s="127">
        <f t="shared" si="10"/>
        <v>445</v>
      </c>
      <c r="E169" s="105">
        <f>350+95</f>
        <v>445</v>
      </c>
      <c r="F169" s="26"/>
    </row>
    <row r="170" spans="1:6" s="8" customFormat="1" hidden="1" x14ac:dyDescent="0.2">
      <c r="A170" s="95"/>
      <c r="B170" s="131" t="s">
        <v>114</v>
      </c>
      <c r="C170" s="21" t="s">
        <v>65</v>
      </c>
      <c r="D170" s="127">
        <f t="shared" si="10"/>
        <v>0</v>
      </c>
      <c r="E170" s="105"/>
      <c r="F170" s="26"/>
    </row>
    <row r="171" spans="1:6" s="8" customFormat="1" x14ac:dyDescent="0.2">
      <c r="A171" s="95"/>
      <c r="B171" s="131" t="s">
        <v>114</v>
      </c>
      <c r="C171" s="21" t="s">
        <v>66</v>
      </c>
      <c r="D171" s="127">
        <f t="shared" si="10"/>
        <v>875</v>
      </c>
      <c r="E171" s="105">
        <f>22+6+667+180</f>
        <v>875</v>
      </c>
      <c r="F171" s="26"/>
    </row>
    <row r="172" spans="1:6" s="8" customFormat="1" hidden="1" x14ac:dyDescent="0.2">
      <c r="A172" s="95"/>
      <c r="B172" s="131" t="s">
        <v>114</v>
      </c>
      <c r="C172" s="21" t="s">
        <v>67</v>
      </c>
      <c r="D172" s="127">
        <f t="shared" si="10"/>
        <v>0</v>
      </c>
      <c r="E172" s="105"/>
      <c r="F172" s="26"/>
    </row>
    <row r="173" spans="1:6" s="8" customFormat="1" hidden="1" x14ac:dyDescent="0.2">
      <c r="A173" s="95"/>
      <c r="B173" s="131" t="s">
        <v>114</v>
      </c>
      <c r="C173" s="21" t="s">
        <v>68</v>
      </c>
      <c r="D173" s="127">
        <f t="shared" si="10"/>
        <v>0</v>
      </c>
      <c r="E173" s="105"/>
      <c r="F173" s="26"/>
    </row>
    <row r="174" spans="1:6" s="8" customFormat="1" hidden="1" x14ac:dyDescent="0.2">
      <c r="A174" s="95"/>
      <c r="B174" s="131" t="s">
        <v>114</v>
      </c>
      <c r="C174" s="21" t="s">
        <v>48</v>
      </c>
      <c r="D174" s="127">
        <f t="shared" si="10"/>
        <v>0</v>
      </c>
      <c r="E174" s="105"/>
      <c r="F174" s="26"/>
    </row>
    <row r="175" spans="1:6" s="8" customFormat="1" hidden="1" x14ac:dyDescent="0.2">
      <c r="A175" s="95"/>
      <c r="B175" s="131" t="s">
        <v>114</v>
      </c>
      <c r="C175" s="21" t="s">
        <v>116</v>
      </c>
      <c r="D175" s="127">
        <f t="shared" si="10"/>
        <v>0</v>
      </c>
      <c r="E175" s="105"/>
      <c r="F175" s="26"/>
    </row>
    <row r="176" spans="1:6" s="8" customFormat="1" hidden="1" x14ac:dyDescent="0.2">
      <c r="A176" s="95"/>
      <c r="B176" s="131" t="s">
        <v>114</v>
      </c>
      <c r="C176" s="21" t="s">
        <v>117</v>
      </c>
      <c r="D176" s="127">
        <f t="shared" si="10"/>
        <v>0</v>
      </c>
      <c r="E176" s="105"/>
      <c r="F176" s="26"/>
    </row>
    <row r="177" spans="1:6" s="8" customFormat="1" x14ac:dyDescent="0.2">
      <c r="A177" s="95"/>
      <c r="B177" s="57" t="s">
        <v>114</v>
      </c>
      <c r="C177" s="39" t="s">
        <v>367</v>
      </c>
      <c r="D177" s="158">
        <f t="shared" si="10"/>
        <v>2760</v>
      </c>
      <c r="E177" s="107">
        <v>2760</v>
      </c>
      <c r="F177" s="40"/>
    </row>
    <row r="178" spans="1:6" s="8" customFormat="1" hidden="1" x14ac:dyDescent="0.2">
      <c r="A178" s="95"/>
      <c r="B178" s="131" t="s">
        <v>114</v>
      </c>
      <c r="C178" s="16" t="s">
        <v>20</v>
      </c>
      <c r="D178" s="127">
        <f t="shared" si="10"/>
        <v>0</v>
      </c>
      <c r="E178" s="105"/>
      <c r="F178" s="26"/>
    </row>
    <row r="179" spans="1:6" s="8" customFormat="1" x14ac:dyDescent="0.2">
      <c r="A179" s="95"/>
      <c r="B179" s="133" t="s">
        <v>114</v>
      </c>
      <c r="C179" s="25" t="s">
        <v>17</v>
      </c>
      <c r="D179" s="130">
        <f>SUM(D157:D178)</f>
        <v>4093</v>
      </c>
      <c r="E179" s="27">
        <f>SUM(E157:E178)</f>
        <v>4093</v>
      </c>
      <c r="F179" s="26">
        <f>SUM(F157:F178)</f>
        <v>0</v>
      </c>
    </row>
    <row r="180" spans="1:6" s="5" customFormat="1" x14ac:dyDescent="0.2">
      <c r="A180" s="64"/>
      <c r="B180" s="131" t="s">
        <v>118</v>
      </c>
      <c r="C180" s="16" t="s">
        <v>19</v>
      </c>
      <c r="D180" s="127">
        <f t="shared" ref="D180:D196" si="11">SUM(E180:F180)</f>
        <v>110</v>
      </c>
      <c r="E180" s="19">
        <v>110</v>
      </c>
      <c r="F180" s="18"/>
    </row>
    <row r="181" spans="1:6" s="5" customFormat="1" x14ac:dyDescent="0.2">
      <c r="A181" s="64"/>
      <c r="B181" s="131" t="s">
        <v>118</v>
      </c>
      <c r="C181" s="16" t="s">
        <v>327</v>
      </c>
      <c r="D181" s="127">
        <f t="shared" si="11"/>
        <v>10218</v>
      </c>
      <c r="E181" s="19">
        <f>31750-21532</f>
        <v>10218</v>
      </c>
      <c r="F181" s="18"/>
    </row>
    <row r="182" spans="1:6" s="5" customFormat="1" x14ac:dyDescent="0.2">
      <c r="A182" s="64"/>
      <c r="B182" s="131" t="s">
        <v>118</v>
      </c>
      <c r="C182" s="16" t="s">
        <v>326</v>
      </c>
      <c r="D182" s="127">
        <f t="shared" si="11"/>
        <v>2826</v>
      </c>
      <c r="E182" s="19">
        <v>2826</v>
      </c>
      <c r="F182" s="18"/>
    </row>
    <row r="183" spans="1:6" s="5" customFormat="1" x14ac:dyDescent="0.2">
      <c r="A183" s="64"/>
      <c r="B183" s="131" t="s">
        <v>118</v>
      </c>
      <c r="C183" s="16" t="s">
        <v>369</v>
      </c>
      <c r="D183" s="127">
        <f t="shared" si="11"/>
        <v>332</v>
      </c>
      <c r="E183" s="19">
        <v>332</v>
      </c>
      <c r="F183" s="18"/>
    </row>
    <row r="184" spans="1:6" s="5" customFormat="1" x14ac:dyDescent="0.2">
      <c r="A184" s="64"/>
      <c r="B184" s="131" t="s">
        <v>118</v>
      </c>
      <c r="C184" s="16" t="s">
        <v>368</v>
      </c>
      <c r="D184" s="127">
        <f t="shared" si="11"/>
        <v>2974</v>
      </c>
      <c r="E184" s="19">
        <f>2342+632</f>
        <v>2974</v>
      </c>
      <c r="F184" s="18"/>
    </row>
    <row r="185" spans="1:6" x14ac:dyDescent="0.2">
      <c r="A185" s="56"/>
      <c r="B185" s="79">
        <v>180</v>
      </c>
      <c r="C185" s="20" t="s">
        <v>17</v>
      </c>
      <c r="D185" s="128">
        <f t="shared" si="11"/>
        <v>16460</v>
      </c>
      <c r="E185" s="28">
        <f>SUM(E180:E184)</f>
        <v>16460</v>
      </c>
      <c r="F185" s="17">
        <f>SUM(F180:F180)</f>
        <v>0</v>
      </c>
    </row>
    <row r="186" spans="1:6" x14ac:dyDescent="0.2">
      <c r="A186" s="56"/>
      <c r="B186" s="79" t="s">
        <v>381</v>
      </c>
      <c r="C186" s="20" t="s">
        <v>382</v>
      </c>
      <c r="D186" s="128">
        <f t="shared" si="11"/>
        <v>13336</v>
      </c>
      <c r="E186" s="28">
        <v>13336</v>
      </c>
      <c r="F186" s="17"/>
    </row>
    <row r="187" spans="1:6" x14ac:dyDescent="0.2">
      <c r="A187" s="56"/>
      <c r="B187" s="132" t="s">
        <v>125</v>
      </c>
      <c r="C187" s="20" t="s">
        <v>126</v>
      </c>
      <c r="D187" s="128">
        <f t="shared" ref="D187" si="12">SUM(E187:F187)</f>
        <v>0</v>
      </c>
      <c r="E187" s="28"/>
      <c r="F187" s="17">
        <v>0</v>
      </c>
    </row>
    <row r="188" spans="1:6" x14ac:dyDescent="0.2">
      <c r="A188" s="56"/>
      <c r="B188" s="79" t="s">
        <v>328</v>
      </c>
      <c r="C188" s="20" t="s">
        <v>329</v>
      </c>
      <c r="D188" s="128">
        <f t="shared" si="11"/>
        <v>52365</v>
      </c>
      <c r="E188" s="28">
        <v>52365</v>
      </c>
      <c r="F188" s="17">
        <v>0</v>
      </c>
    </row>
    <row r="189" spans="1:6" hidden="1" x14ac:dyDescent="0.2">
      <c r="A189" s="56"/>
      <c r="B189" s="31" t="s">
        <v>119</v>
      </c>
      <c r="C189" s="21" t="s">
        <v>120</v>
      </c>
      <c r="D189" s="127">
        <f t="shared" si="11"/>
        <v>0</v>
      </c>
      <c r="E189" s="100"/>
      <c r="F189" s="22"/>
    </row>
    <row r="190" spans="1:6" hidden="1" x14ac:dyDescent="0.2">
      <c r="A190" s="56"/>
      <c r="B190" s="132" t="s">
        <v>119</v>
      </c>
      <c r="C190" s="20" t="s">
        <v>17</v>
      </c>
      <c r="D190" s="128">
        <f t="shared" si="11"/>
        <v>0</v>
      </c>
      <c r="E190" s="28">
        <f>SUM(E189)</f>
        <v>0</v>
      </c>
      <c r="F190" s="17">
        <f>SUM(F189)</f>
        <v>0</v>
      </c>
    </row>
    <row r="191" spans="1:6" hidden="1" x14ac:dyDescent="0.2">
      <c r="A191" s="56"/>
      <c r="B191" s="132" t="s">
        <v>121</v>
      </c>
      <c r="C191" s="20" t="s">
        <v>122</v>
      </c>
      <c r="D191" s="128">
        <f t="shared" si="11"/>
        <v>0</v>
      </c>
      <c r="E191" s="28"/>
      <c r="F191" s="17">
        <v>0</v>
      </c>
    </row>
    <row r="192" spans="1:6" hidden="1" x14ac:dyDescent="0.2">
      <c r="A192" s="96"/>
      <c r="B192" s="134" t="s">
        <v>123</v>
      </c>
      <c r="C192" s="35" t="s">
        <v>124</v>
      </c>
      <c r="D192" s="159">
        <f t="shared" si="11"/>
        <v>0</v>
      </c>
      <c r="E192" s="108"/>
      <c r="F192" s="36"/>
    </row>
    <row r="193" spans="1:6" x14ac:dyDescent="0.2">
      <c r="A193" s="56"/>
      <c r="B193" s="132" t="s">
        <v>330</v>
      </c>
      <c r="C193" s="20" t="s">
        <v>331</v>
      </c>
      <c r="D193" s="128">
        <f t="shared" si="11"/>
        <v>14620</v>
      </c>
      <c r="E193" s="28">
        <v>14620</v>
      </c>
      <c r="F193" s="17">
        <v>0</v>
      </c>
    </row>
    <row r="194" spans="1:6" hidden="1" x14ac:dyDescent="0.2">
      <c r="A194" s="56"/>
      <c r="B194" s="132" t="s">
        <v>127</v>
      </c>
      <c r="C194" s="20" t="s">
        <v>128</v>
      </c>
      <c r="D194" s="128">
        <f t="shared" si="11"/>
        <v>0</v>
      </c>
      <c r="E194" s="28"/>
      <c r="F194" s="17">
        <v>0</v>
      </c>
    </row>
    <row r="195" spans="1:6" hidden="1" x14ac:dyDescent="0.2">
      <c r="A195" s="56"/>
      <c r="B195" s="132" t="s">
        <v>121</v>
      </c>
      <c r="C195" s="20" t="s">
        <v>122</v>
      </c>
      <c r="D195" s="128">
        <f t="shared" si="11"/>
        <v>0</v>
      </c>
      <c r="E195" s="28"/>
      <c r="F195" s="17">
        <v>0</v>
      </c>
    </row>
    <row r="196" spans="1:6" hidden="1" x14ac:dyDescent="0.2">
      <c r="A196" s="96"/>
      <c r="B196" s="134" t="s">
        <v>123</v>
      </c>
      <c r="C196" s="35" t="s">
        <v>124</v>
      </c>
      <c r="D196" s="159">
        <f t="shared" si="11"/>
        <v>0</v>
      </c>
      <c r="E196" s="108"/>
      <c r="F196" s="36"/>
    </row>
    <row r="197" spans="1:6" x14ac:dyDescent="0.2">
      <c r="A197" s="67"/>
      <c r="B197" s="135" t="s">
        <v>129</v>
      </c>
      <c r="C197" s="43" t="s">
        <v>130</v>
      </c>
      <c r="D197" s="160">
        <f>F197+E197</f>
        <v>311724</v>
      </c>
      <c r="E197" s="109">
        <f>E193+E188+E187+E185+E179+E156+E128+E115+E65+E59+E48+E44+E41+E39+E36+E17+E61+E46+E134+E135+E186</f>
        <v>311724</v>
      </c>
      <c r="F197" s="38">
        <f>F193+F188+F187+F185+F179+F156+F128+F115+F65+F59+F48+F44+F41+F39+F36+F17+F61+F46</f>
        <v>0</v>
      </c>
    </row>
    <row r="198" spans="1:6" x14ac:dyDescent="0.2">
      <c r="A198" s="56"/>
      <c r="B198" s="57"/>
      <c r="C198" s="8" t="s">
        <v>132</v>
      </c>
      <c r="D198" s="158"/>
      <c r="E198" s="110"/>
      <c r="F198" s="34"/>
    </row>
    <row r="199" spans="1:6" x14ac:dyDescent="0.2">
      <c r="A199" s="56"/>
      <c r="B199" s="57" t="s">
        <v>18</v>
      </c>
      <c r="C199" s="2" t="s">
        <v>133</v>
      </c>
      <c r="D199" s="158">
        <f>SUM(E199:F199)</f>
        <v>950</v>
      </c>
      <c r="E199" s="110">
        <v>950</v>
      </c>
      <c r="F199" s="22"/>
    </row>
    <row r="200" spans="1:6" x14ac:dyDescent="0.2">
      <c r="A200" s="56"/>
      <c r="B200" s="57" t="s">
        <v>8</v>
      </c>
      <c r="C200" s="2" t="s">
        <v>134</v>
      </c>
      <c r="D200" s="158">
        <f>SUM(E200:F200)</f>
        <v>5400</v>
      </c>
      <c r="E200" s="100">
        <v>5400</v>
      </c>
      <c r="F200" s="22"/>
    </row>
    <row r="201" spans="1:6" x14ac:dyDescent="0.2">
      <c r="A201" s="56"/>
      <c r="B201" s="57" t="s">
        <v>105</v>
      </c>
      <c r="C201" s="2" t="s">
        <v>359</v>
      </c>
      <c r="D201" s="158">
        <f t="shared" ref="D201:D204" si="13">SUM(E201:F201)</f>
        <v>639</v>
      </c>
      <c r="E201" s="110">
        <v>639</v>
      </c>
      <c r="F201" s="22"/>
    </row>
    <row r="202" spans="1:6" x14ac:dyDescent="0.2">
      <c r="A202" s="56"/>
      <c r="B202" s="57" t="s">
        <v>18</v>
      </c>
      <c r="C202" s="2" t="s">
        <v>370</v>
      </c>
      <c r="D202" s="158">
        <f t="shared" si="13"/>
        <v>60</v>
      </c>
      <c r="E202" s="110">
        <v>60</v>
      </c>
      <c r="F202" s="22"/>
    </row>
    <row r="203" spans="1:6" x14ac:dyDescent="0.2">
      <c r="A203" s="56"/>
      <c r="B203" s="57" t="s">
        <v>7</v>
      </c>
      <c r="C203" s="2" t="s">
        <v>379</v>
      </c>
      <c r="D203" s="158">
        <f t="shared" si="13"/>
        <v>36000</v>
      </c>
      <c r="E203" s="110">
        <v>36000</v>
      </c>
      <c r="F203" s="22"/>
    </row>
    <row r="204" spans="1:6" x14ac:dyDescent="0.2">
      <c r="A204" s="56"/>
      <c r="B204" s="57" t="s">
        <v>7</v>
      </c>
      <c r="C204" s="2" t="s">
        <v>383</v>
      </c>
      <c r="D204" s="158">
        <f t="shared" si="13"/>
        <v>20000</v>
      </c>
      <c r="E204" s="110">
        <v>20000</v>
      </c>
      <c r="F204" s="22"/>
    </row>
    <row r="205" spans="1:6" x14ac:dyDescent="0.2">
      <c r="A205" s="56"/>
      <c r="B205" s="57" t="s">
        <v>7</v>
      </c>
      <c r="C205" s="2" t="s">
        <v>336</v>
      </c>
      <c r="D205" s="158">
        <f>SUM(E205:F205)</f>
        <v>320</v>
      </c>
      <c r="E205" s="100">
        <v>320</v>
      </c>
      <c r="F205" s="34"/>
    </row>
    <row r="206" spans="1:6" x14ac:dyDescent="0.2">
      <c r="A206" s="56"/>
      <c r="B206" s="136" t="s">
        <v>131</v>
      </c>
      <c r="C206" s="43" t="s">
        <v>385</v>
      </c>
      <c r="D206" s="115">
        <f>SUM(E206:F206)</f>
        <v>63369</v>
      </c>
      <c r="E206" s="111">
        <f>SUM(E199:E205)</f>
        <v>63369</v>
      </c>
      <c r="F206" s="42">
        <f>SUM(F199:F205)</f>
        <v>0</v>
      </c>
    </row>
    <row r="207" spans="1:6" x14ac:dyDescent="0.2">
      <c r="A207" s="56"/>
      <c r="B207" s="57"/>
      <c r="D207" s="158"/>
      <c r="E207" s="110"/>
      <c r="F207" s="34"/>
    </row>
    <row r="208" spans="1:6" x14ac:dyDescent="0.2">
      <c r="A208" s="56"/>
      <c r="B208" s="57"/>
      <c r="C208" s="8" t="s">
        <v>136</v>
      </c>
      <c r="D208" s="158"/>
      <c r="E208" s="110"/>
      <c r="F208" s="34"/>
    </row>
    <row r="209" spans="1:6" x14ac:dyDescent="0.2">
      <c r="A209" s="56"/>
      <c r="B209" s="57" t="s">
        <v>8</v>
      </c>
      <c r="C209" s="2" t="s">
        <v>137</v>
      </c>
      <c r="D209" s="158">
        <f t="shared" ref="D209:D220" si="14">SUM(E209:F209)</f>
        <v>1800</v>
      </c>
      <c r="E209" s="110">
        <v>1800</v>
      </c>
      <c r="F209" s="34"/>
    </row>
    <row r="210" spans="1:6" x14ac:dyDescent="0.2">
      <c r="A210" s="56"/>
      <c r="B210" s="57" t="s">
        <v>101</v>
      </c>
      <c r="C210" s="2" t="s">
        <v>138</v>
      </c>
      <c r="D210" s="158"/>
      <c r="E210" s="110">
        <v>64581</v>
      </c>
      <c r="F210" s="34"/>
    </row>
    <row r="211" spans="1:6" x14ac:dyDescent="0.2">
      <c r="A211" s="56"/>
      <c r="B211" s="57" t="s">
        <v>101</v>
      </c>
      <c r="C211" s="2" t="s">
        <v>377</v>
      </c>
      <c r="D211" s="158"/>
      <c r="E211" s="110">
        <f>40000+39400</f>
        <v>79400</v>
      </c>
      <c r="F211" s="34"/>
    </row>
    <row r="212" spans="1:6" x14ac:dyDescent="0.2">
      <c r="A212" s="56"/>
      <c r="B212" s="57" t="s">
        <v>101</v>
      </c>
      <c r="C212" s="2" t="s">
        <v>340</v>
      </c>
      <c r="D212" s="158"/>
      <c r="E212" s="110">
        <v>19045</v>
      </c>
      <c r="F212" s="34"/>
    </row>
    <row r="213" spans="1:6" x14ac:dyDescent="0.2">
      <c r="A213" s="56"/>
      <c r="B213" s="57" t="s">
        <v>101</v>
      </c>
      <c r="C213" s="2" t="s">
        <v>358</v>
      </c>
      <c r="D213" s="158">
        <f t="shared" si="14"/>
        <v>2895</v>
      </c>
      <c r="E213" s="110">
        <v>2895</v>
      </c>
      <c r="F213" s="34"/>
    </row>
    <row r="214" spans="1:6" hidden="1" x14ac:dyDescent="0.2">
      <c r="A214" s="56"/>
      <c r="B214" s="57" t="s">
        <v>18</v>
      </c>
      <c r="C214" s="2" t="s">
        <v>139</v>
      </c>
      <c r="D214" s="158">
        <f t="shared" si="14"/>
        <v>0</v>
      </c>
      <c r="E214" s="110"/>
      <c r="F214" s="34"/>
    </row>
    <row r="215" spans="1:6" hidden="1" x14ac:dyDescent="0.2">
      <c r="A215" s="56"/>
      <c r="B215" s="57" t="s">
        <v>101</v>
      </c>
      <c r="C215" s="2" t="s">
        <v>140</v>
      </c>
      <c r="D215" s="158">
        <f t="shared" si="14"/>
        <v>0</v>
      </c>
      <c r="E215" s="110"/>
      <c r="F215" s="34"/>
    </row>
    <row r="216" spans="1:6" hidden="1" x14ac:dyDescent="0.2">
      <c r="A216" s="56"/>
      <c r="B216" s="57" t="s">
        <v>101</v>
      </c>
      <c r="C216" s="2" t="s">
        <v>141</v>
      </c>
      <c r="D216" s="158">
        <f t="shared" si="14"/>
        <v>0</v>
      </c>
      <c r="E216" s="110"/>
      <c r="F216" s="34"/>
    </row>
    <row r="217" spans="1:6" hidden="1" x14ac:dyDescent="0.2">
      <c r="A217" s="56"/>
      <c r="B217" s="57" t="s">
        <v>18</v>
      </c>
      <c r="C217" s="2" t="s">
        <v>141</v>
      </c>
      <c r="D217" s="158">
        <f t="shared" si="14"/>
        <v>0</v>
      </c>
      <c r="E217" s="110"/>
      <c r="F217" s="34"/>
    </row>
    <row r="218" spans="1:6" hidden="1" x14ac:dyDescent="0.2">
      <c r="A218" s="56"/>
      <c r="B218" s="57" t="s">
        <v>101</v>
      </c>
      <c r="C218" s="2" t="s">
        <v>142</v>
      </c>
      <c r="D218" s="158">
        <f t="shared" si="14"/>
        <v>0</v>
      </c>
      <c r="E218" s="100"/>
      <c r="F218" s="44"/>
    </row>
    <row r="219" spans="1:6" x14ac:dyDescent="0.2">
      <c r="A219" s="56"/>
      <c r="B219" s="57" t="s">
        <v>105</v>
      </c>
      <c r="C219" s="2" t="s">
        <v>378</v>
      </c>
      <c r="D219" s="158">
        <f t="shared" si="14"/>
        <v>62837</v>
      </c>
      <c r="E219" s="100">
        <v>62837</v>
      </c>
      <c r="F219" s="44"/>
    </row>
    <row r="220" spans="1:6" x14ac:dyDescent="0.2">
      <c r="A220" s="56"/>
      <c r="B220" s="136" t="s">
        <v>135</v>
      </c>
      <c r="C220" s="43" t="s">
        <v>386</v>
      </c>
      <c r="D220" s="115">
        <f t="shared" si="14"/>
        <v>230558</v>
      </c>
      <c r="E220" s="111">
        <f>SUM(E209:E219)</f>
        <v>230558</v>
      </c>
      <c r="F220" s="42">
        <f>SUM(F209:F218)</f>
        <v>0</v>
      </c>
    </row>
    <row r="221" spans="1:6" x14ac:dyDescent="0.2">
      <c r="A221" s="56"/>
      <c r="B221" s="137"/>
      <c r="C221" s="45" t="s">
        <v>144</v>
      </c>
      <c r="D221" s="161"/>
      <c r="E221" s="112"/>
      <c r="F221" s="46"/>
    </row>
    <row r="222" spans="1:6" s="5" customFormat="1" hidden="1" x14ac:dyDescent="0.2">
      <c r="A222" s="64"/>
      <c r="B222" s="138">
        <v>200</v>
      </c>
      <c r="C222" s="47" t="s">
        <v>145</v>
      </c>
      <c r="D222" s="158">
        <f t="shared" ref="D222:D246" si="15">SUM(E222:F222)</f>
        <v>0</v>
      </c>
      <c r="E222" s="113"/>
      <c r="F222" s="48"/>
    </row>
    <row r="223" spans="1:6" s="5" customFormat="1" hidden="1" x14ac:dyDescent="0.2">
      <c r="A223" s="64"/>
      <c r="B223" s="138"/>
      <c r="C223" s="47" t="s">
        <v>146</v>
      </c>
      <c r="D223" s="158">
        <f t="shared" si="15"/>
        <v>0</v>
      </c>
      <c r="E223" s="113"/>
      <c r="F223" s="48"/>
    </row>
    <row r="224" spans="1:6" s="5" customFormat="1" hidden="1" x14ac:dyDescent="0.2">
      <c r="A224" s="64"/>
      <c r="B224" s="138">
        <v>200</v>
      </c>
      <c r="C224" s="47" t="s">
        <v>147</v>
      </c>
      <c r="D224" s="158">
        <f t="shared" si="15"/>
        <v>0</v>
      </c>
      <c r="E224" s="113"/>
      <c r="F224" s="48"/>
    </row>
    <row r="225" spans="1:6" s="5" customFormat="1" hidden="1" x14ac:dyDescent="0.2">
      <c r="A225" s="64"/>
      <c r="B225" s="138"/>
      <c r="C225" s="47" t="s">
        <v>148</v>
      </c>
      <c r="D225" s="158">
        <f t="shared" si="15"/>
        <v>0</v>
      </c>
      <c r="E225" s="113"/>
      <c r="F225" s="48"/>
    </row>
    <row r="226" spans="1:6" hidden="1" x14ac:dyDescent="0.2">
      <c r="A226" s="56"/>
      <c r="B226" s="137"/>
      <c r="C226" s="45" t="s">
        <v>17</v>
      </c>
      <c r="D226" s="130">
        <f t="shared" si="15"/>
        <v>0</v>
      </c>
      <c r="E226" s="114">
        <f>SUM(E222:E225)</f>
        <v>0</v>
      </c>
      <c r="F226" s="49">
        <f>SUM(F222:F225)</f>
        <v>0</v>
      </c>
    </row>
    <row r="227" spans="1:6" hidden="1" x14ac:dyDescent="0.2">
      <c r="A227" s="56"/>
      <c r="B227" s="60" t="s">
        <v>101</v>
      </c>
      <c r="C227" s="2" t="s">
        <v>149</v>
      </c>
      <c r="D227" s="158">
        <f t="shared" si="15"/>
        <v>0</v>
      </c>
      <c r="E227" s="110"/>
      <c r="F227" s="34"/>
    </row>
    <row r="228" spans="1:6" hidden="1" x14ac:dyDescent="0.2">
      <c r="A228" s="56"/>
      <c r="B228" s="60" t="s">
        <v>101</v>
      </c>
      <c r="C228" s="2" t="s">
        <v>150</v>
      </c>
      <c r="D228" s="158">
        <f t="shared" si="15"/>
        <v>0</v>
      </c>
      <c r="E228" s="110"/>
      <c r="F228" s="34"/>
    </row>
    <row r="229" spans="1:6" hidden="1" x14ac:dyDescent="0.2">
      <c r="A229" s="56"/>
      <c r="B229" s="57"/>
      <c r="C229" s="11" t="s">
        <v>17</v>
      </c>
      <c r="D229" s="130">
        <f t="shared" si="15"/>
        <v>0</v>
      </c>
      <c r="E229" s="102">
        <f>SUM(E227:E228)</f>
        <v>0</v>
      </c>
      <c r="F229" s="12">
        <f>SUM(F227:F228)</f>
        <v>0</v>
      </c>
    </row>
    <row r="230" spans="1:6" hidden="1" x14ac:dyDescent="0.2">
      <c r="A230" s="56"/>
      <c r="B230" s="57" t="s">
        <v>51</v>
      </c>
      <c r="C230" s="2" t="s">
        <v>151</v>
      </c>
      <c r="D230" s="158">
        <f t="shared" si="15"/>
        <v>0</v>
      </c>
      <c r="E230" s="100"/>
      <c r="F230" s="34"/>
    </row>
    <row r="231" spans="1:6" hidden="1" x14ac:dyDescent="0.2">
      <c r="A231" s="56"/>
      <c r="B231" s="57" t="s">
        <v>51</v>
      </c>
      <c r="C231" s="2" t="s">
        <v>152</v>
      </c>
      <c r="D231" s="158">
        <f t="shared" si="15"/>
        <v>0</v>
      </c>
      <c r="E231" s="100"/>
      <c r="F231" s="34"/>
    </row>
    <row r="232" spans="1:6" hidden="1" x14ac:dyDescent="0.2">
      <c r="A232" s="56"/>
      <c r="B232" s="57" t="s">
        <v>104</v>
      </c>
      <c r="C232" s="2" t="s">
        <v>153</v>
      </c>
      <c r="D232" s="158">
        <f t="shared" si="15"/>
        <v>0</v>
      </c>
      <c r="E232" s="100"/>
      <c r="F232" s="34"/>
    </row>
    <row r="233" spans="1:6" hidden="1" x14ac:dyDescent="0.2">
      <c r="A233" s="56"/>
      <c r="B233" s="57" t="s">
        <v>51</v>
      </c>
      <c r="C233" s="2" t="s">
        <v>154</v>
      </c>
      <c r="D233" s="158">
        <f t="shared" si="15"/>
        <v>0</v>
      </c>
      <c r="E233" s="100"/>
      <c r="F233" s="34"/>
    </row>
    <row r="234" spans="1:6" hidden="1" x14ac:dyDescent="0.2">
      <c r="A234" s="56"/>
      <c r="B234" s="57" t="s">
        <v>104</v>
      </c>
      <c r="C234" s="2" t="s">
        <v>155</v>
      </c>
      <c r="D234" s="158">
        <f t="shared" si="15"/>
        <v>0</v>
      </c>
      <c r="E234" s="100"/>
      <c r="F234" s="34"/>
    </row>
    <row r="235" spans="1:6" hidden="1" x14ac:dyDescent="0.2">
      <c r="A235" s="56"/>
      <c r="B235" s="57" t="s">
        <v>104</v>
      </c>
      <c r="C235" s="2" t="s">
        <v>156</v>
      </c>
      <c r="D235" s="158">
        <f t="shared" si="15"/>
        <v>0</v>
      </c>
      <c r="E235" s="100"/>
      <c r="F235" s="34"/>
    </row>
    <row r="236" spans="1:6" hidden="1" x14ac:dyDescent="0.2">
      <c r="A236" s="56"/>
      <c r="B236" s="57"/>
      <c r="C236" s="11" t="s">
        <v>17</v>
      </c>
      <c r="D236" s="130">
        <f t="shared" si="15"/>
        <v>0</v>
      </c>
      <c r="E236" s="28">
        <f>SUM(E231:E235)</f>
        <v>0</v>
      </c>
      <c r="F236" s="17">
        <f>SUM(F232:F235)</f>
        <v>0</v>
      </c>
    </row>
    <row r="237" spans="1:6" hidden="1" x14ac:dyDescent="0.2">
      <c r="A237" s="56"/>
      <c r="B237" s="31" t="s">
        <v>105</v>
      </c>
      <c r="C237" s="7" t="s">
        <v>157</v>
      </c>
      <c r="D237" s="158">
        <f t="shared" si="15"/>
        <v>0</v>
      </c>
      <c r="E237" s="100"/>
      <c r="F237" s="34"/>
    </row>
    <row r="238" spans="1:6" hidden="1" x14ac:dyDescent="0.2">
      <c r="A238" s="56"/>
      <c r="B238" s="31" t="s">
        <v>105</v>
      </c>
      <c r="C238" s="7" t="s">
        <v>158</v>
      </c>
      <c r="D238" s="158">
        <f t="shared" si="15"/>
        <v>0</v>
      </c>
      <c r="E238" s="100"/>
      <c r="F238" s="34"/>
    </row>
    <row r="239" spans="1:6" hidden="1" x14ac:dyDescent="0.2">
      <c r="A239" s="56"/>
      <c r="B239" s="31" t="s">
        <v>105</v>
      </c>
      <c r="C239" s="7" t="s">
        <v>159</v>
      </c>
      <c r="D239" s="158">
        <f t="shared" si="15"/>
        <v>0</v>
      </c>
      <c r="E239" s="100"/>
      <c r="F239" s="34"/>
    </row>
    <row r="240" spans="1:6" hidden="1" x14ac:dyDescent="0.2">
      <c r="A240" s="56"/>
      <c r="B240" s="31" t="s">
        <v>105</v>
      </c>
      <c r="C240" s="2" t="s">
        <v>160</v>
      </c>
      <c r="D240" s="158">
        <f t="shared" si="15"/>
        <v>0</v>
      </c>
      <c r="E240" s="110"/>
      <c r="F240" s="22"/>
    </row>
    <row r="241" spans="1:6" hidden="1" x14ac:dyDescent="0.2">
      <c r="A241" s="56"/>
      <c r="B241" s="57"/>
      <c r="C241" s="11" t="s">
        <v>17</v>
      </c>
      <c r="D241" s="130">
        <f t="shared" si="15"/>
        <v>0</v>
      </c>
      <c r="E241" s="102">
        <f>SUM(E237:E240)</f>
        <v>0</v>
      </c>
      <c r="F241" s="12">
        <f>SUM(F237:F240)</f>
        <v>0</v>
      </c>
    </row>
    <row r="242" spans="1:6" x14ac:dyDescent="0.2">
      <c r="A242" s="56"/>
      <c r="B242" s="57" t="s">
        <v>104</v>
      </c>
      <c r="C242" s="152" t="s">
        <v>374</v>
      </c>
      <c r="D242" s="130">
        <f>SUM(E242:F242)</f>
        <v>60</v>
      </c>
      <c r="E242" s="103">
        <v>60</v>
      </c>
      <c r="F242" s="12"/>
    </row>
    <row r="243" spans="1:6" x14ac:dyDescent="0.2">
      <c r="A243" s="56"/>
      <c r="B243" s="57"/>
      <c r="C243" s="153" t="s">
        <v>375</v>
      </c>
      <c r="D243" s="130">
        <f t="shared" ref="D243:D244" si="16">SUM(E243:F243)</f>
        <v>10033</v>
      </c>
      <c r="E243" s="103">
        <v>10033</v>
      </c>
      <c r="F243" s="12"/>
    </row>
    <row r="244" spans="1:6" hidden="1" x14ac:dyDescent="0.2">
      <c r="A244" s="56"/>
      <c r="B244" s="57"/>
      <c r="C244" s="172" t="s">
        <v>376</v>
      </c>
      <c r="D244" s="130">
        <f t="shared" si="16"/>
        <v>0</v>
      </c>
      <c r="E244" s="103">
        <v>0</v>
      </c>
      <c r="F244" s="12"/>
    </row>
    <row r="245" spans="1:6" hidden="1" x14ac:dyDescent="0.2">
      <c r="A245" s="56"/>
      <c r="B245" s="57"/>
      <c r="C245" s="11" t="s">
        <v>161</v>
      </c>
      <c r="D245" s="130">
        <f t="shared" si="15"/>
        <v>0</v>
      </c>
      <c r="E245" s="19"/>
      <c r="F245" s="9"/>
    </row>
    <row r="246" spans="1:6" x14ac:dyDescent="0.2">
      <c r="A246" s="56"/>
      <c r="B246" s="136" t="s">
        <v>143</v>
      </c>
      <c r="C246" s="41" t="s">
        <v>163</v>
      </c>
      <c r="D246" s="115">
        <f t="shared" si="15"/>
        <v>10093</v>
      </c>
      <c r="E246" s="111">
        <f>SUM(E242:E245)</f>
        <v>10093</v>
      </c>
      <c r="F246" s="42">
        <f>F241+F236+F229+F226</f>
        <v>0</v>
      </c>
    </row>
    <row r="247" spans="1:6" x14ac:dyDescent="0.2">
      <c r="A247" s="56"/>
      <c r="B247" s="57"/>
      <c r="D247" s="158"/>
      <c r="E247" s="110"/>
    </row>
    <row r="248" spans="1:6" hidden="1" x14ac:dyDescent="0.2">
      <c r="A248" s="56"/>
      <c r="B248" s="57" t="s">
        <v>105</v>
      </c>
      <c r="C248" s="2" t="s">
        <v>164</v>
      </c>
      <c r="D248" s="158">
        <f t="shared" ref="D248:D267" si="17">SUM(E248:F248)</f>
        <v>0</v>
      </c>
      <c r="E248" s="110"/>
      <c r="F248" s="34"/>
    </row>
    <row r="249" spans="1:6" hidden="1" x14ac:dyDescent="0.2">
      <c r="A249" s="56"/>
      <c r="B249" s="57" t="s">
        <v>105</v>
      </c>
      <c r="C249" s="2" t="s">
        <v>165</v>
      </c>
      <c r="D249" s="158">
        <f t="shared" si="17"/>
        <v>0</v>
      </c>
      <c r="E249" s="110"/>
      <c r="F249" s="34"/>
    </row>
    <row r="250" spans="1:6" hidden="1" x14ac:dyDescent="0.2">
      <c r="A250" s="56"/>
      <c r="B250" s="57" t="s">
        <v>105</v>
      </c>
      <c r="C250" s="7" t="s">
        <v>166</v>
      </c>
      <c r="D250" s="158">
        <f t="shared" si="17"/>
        <v>0</v>
      </c>
      <c r="E250" s="100"/>
      <c r="F250" s="50"/>
    </row>
    <row r="251" spans="1:6" hidden="1" x14ac:dyDescent="0.2">
      <c r="A251" s="56"/>
      <c r="B251" s="57" t="s">
        <v>105</v>
      </c>
      <c r="C251" s="7" t="s">
        <v>167</v>
      </c>
      <c r="D251" s="158">
        <f t="shared" si="17"/>
        <v>0</v>
      </c>
      <c r="E251" s="100"/>
      <c r="F251" s="50"/>
    </row>
    <row r="252" spans="1:6" hidden="1" x14ac:dyDescent="0.2">
      <c r="A252" s="56"/>
      <c r="B252" s="57" t="s">
        <v>105</v>
      </c>
      <c r="C252" s="7" t="s">
        <v>168</v>
      </c>
      <c r="D252" s="158">
        <f t="shared" si="17"/>
        <v>0</v>
      </c>
      <c r="E252" s="100"/>
      <c r="F252" s="50"/>
    </row>
    <row r="253" spans="1:6" hidden="1" x14ac:dyDescent="0.2">
      <c r="A253" s="56"/>
      <c r="B253" s="57" t="s">
        <v>169</v>
      </c>
      <c r="C253" s="7" t="s">
        <v>170</v>
      </c>
      <c r="D253" s="158">
        <f t="shared" si="17"/>
        <v>0</v>
      </c>
      <c r="E253" s="100"/>
      <c r="F253" s="50"/>
    </row>
    <row r="254" spans="1:6" hidden="1" x14ac:dyDescent="0.2">
      <c r="A254" s="56"/>
      <c r="B254" s="57" t="s">
        <v>105</v>
      </c>
      <c r="C254" s="7" t="s">
        <v>171</v>
      </c>
      <c r="D254" s="158">
        <f t="shared" si="17"/>
        <v>0</v>
      </c>
      <c r="E254" s="100"/>
      <c r="F254" s="50"/>
    </row>
    <row r="255" spans="1:6" hidden="1" x14ac:dyDescent="0.2">
      <c r="A255" s="56"/>
      <c r="B255" s="57" t="s">
        <v>105</v>
      </c>
      <c r="C255" s="7" t="s">
        <v>172</v>
      </c>
      <c r="D255" s="158">
        <f t="shared" si="17"/>
        <v>0</v>
      </c>
      <c r="E255" s="100"/>
      <c r="F255" s="34"/>
    </row>
    <row r="256" spans="1:6" hidden="1" x14ac:dyDescent="0.2">
      <c r="A256" s="56"/>
      <c r="B256" s="57" t="s">
        <v>105</v>
      </c>
      <c r="C256" s="7" t="s">
        <v>173</v>
      </c>
      <c r="D256" s="158">
        <f t="shared" si="17"/>
        <v>0</v>
      </c>
      <c r="E256" s="100"/>
      <c r="F256" s="34"/>
    </row>
    <row r="257" spans="1:6" hidden="1" x14ac:dyDescent="0.2">
      <c r="A257" s="56"/>
      <c r="B257" s="57" t="s">
        <v>105</v>
      </c>
      <c r="C257" s="7" t="s">
        <v>174</v>
      </c>
      <c r="D257" s="158">
        <f t="shared" si="17"/>
        <v>0</v>
      </c>
      <c r="E257" s="100"/>
      <c r="F257" s="34"/>
    </row>
    <row r="258" spans="1:6" hidden="1" x14ac:dyDescent="0.2">
      <c r="A258" s="56"/>
      <c r="B258" s="57" t="s">
        <v>105</v>
      </c>
      <c r="C258" s="7" t="s">
        <v>175</v>
      </c>
      <c r="D258" s="158">
        <f t="shared" si="17"/>
        <v>0</v>
      </c>
      <c r="E258" s="100"/>
      <c r="F258" s="34"/>
    </row>
    <row r="259" spans="1:6" hidden="1" x14ac:dyDescent="0.2">
      <c r="A259" s="56"/>
      <c r="B259" s="57" t="s">
        <v>105</v>
      </c>
      <c r="C259" s="7" t="s">
        <v>176</v>
      </c>
      <c r="D259" s="158">
        <f t="shared" si="17"/>
        <v>0</v>
      </c>
      <c r="E259" s="100"/>
      <c r="F259" s="34"/>
    </row>
    <row r="260" spans="1:6" hidden="1" x14ac:dyDescent="0.2">
      <c r="A260" s="56"/>
      <c r="B260" s="57" t="s">
        <v>105</v>
      </c>
      <c r="C260" s="7" t="s">
        <v>177</v>
      </c>
      <c r="D260" s="158">
        <f t="shared" si="17"/>
        <v>0</v>
      </c>
      <c r="E260" s="100"/>
      <c r="F260" s="34"/>
    </row>
    <row r="261" spans="1:6" hidden="1" x14ac:dyDescent="0.2">
      <c r="A261" s="56"/>
      <c r="B261" s="57" t="s">
        <v>105</v>
      </c>
      <c r="C261" s="7" t="s">
        <v>178</v>
      </c>
      <c r="D261" s="158">
        <f t="shared" si="17"/>
        <v>0</v>
      </c>
      <c r="E261" s="100"/>
      <c r="F261" s="34"/>
    </row>
    <row r="262" spans="1:6" hidden="1" x14ac:dyDescent="0.2">
      <c r="A262" s="56"/>
      <c r="B262" s="57" t="s">
        <v>105</v>
      </c>
      <c r="C262" s="7" t="s">
        <v>179</v>
      </c>
      <c r="D262" s="158">
        <f t="shared" si="17"/>
        <v>0</v>
      </c>
      <c r="E262" s="100"/>
      <c r="F262" s="34"/>
    </row>
    <row r="263" spans="1:6" ht="13.5" hidden="1" x14ac:dyDescent="0.25">
      <c r="A263" s="56"/>
      <c r="B263" s="132"/>
      <c r="C263" s="51" t="s">
        <v>180</v>
      </c>
      <c r="D263" s="130">
        <f t="shared" si="17"/>
        <v>0</v>
      </c>
      <c r="E263" s="102">
        <f>SUM(E248:E262)</f>
        <v>0</v>
      </c>
      <c r="F263" s="12">
        <f>SUM(F248:F262)</f>
        <v>0</v>
      </c>
    </row>
    <row r="264" spans="1:6" hidden="1" x14ac:dyDescent="0.2">
      <c r="A264" s="56"/>
      <c r="B264" s="57" t="s">
        <v>104</v>
      </c>
      <c r="C264" s="2" t="s">
        <v>181</v>
      </c>
      <c r="D264" s="158">
        <f t="shared" si="17"/>
        <v>0</v>
      </c>
      <c r="E264" s="110"/>
      <c r="F264" s="52"/>
    </row>
    <row r="265" spans="1:6" hidden="1" x14ac:dyDescent="0.2">
      <c r="A265" s="56"/>
      <c r="B265" s="57" t="s">
        <v>104</v>
      </c>
      <c r="C265" s="2" t="s">
        <v>182</v>
      </c>
      <c r="D265" s="158">
        <f t="shared" si="17"/>
        <v>0</v>
      </c>
      <c r="E265" s="110"/>
      <c r="F265" s="34"/>
    </row>
    <row r="266" spans="1:6" hidden="1" x14ac:dyDescent="0.2">
      <c r="A266" s="56"/>
      <c r="B266" s="57" t="s">
        <v>104</v>
      </c>
      <c r="C266" s="2" t="s">
        <v>183</v>
      </c>
      <c r="D266" s="158">
        <f t="shared" si="17"/>
        <v>0</v>
      </c>
      <c r="E266" s="110"/>
      <c r="F266" s="34"/>
    </row>
    <row r="267" spans="1:6" hidden="1" x14ac:dyDescent="0.2">
      <c r="A267" s="56"/>
      <c r="B267" s="57" t="s">
        <v>184</v>
      </c>
      <c r="C267" s="2" t="s">
        <v>185</v>
      </c>
      <c r="D267" s="158">
        <f t="shared" si="17"/>
        <v>0</v>
      </c>
      <c r="E267" s="110"/>
      <c r="F267" s="34"/>
    </row>
    <row r="268" spans="1:6" hidden="1" x14ac:dyDescent="0.2">
      <c r="A268" s="56"/>
      <c r="B268" s="57" t="s">
        <v>104</v>
      </c>
      <c r="C268" s="2" t="s">
        <v>186</v>
      </c>
      <c r="D268" s="158"/>
      <c r="E268" s="110"/>
      <c r="F268" s="34"/>
    </row>
    <row r="269" spans="1:6" hidden="1" x14ac:dyDescent="0.2">
      <c r="A269" s="56"/>
      <c r="B269" s="57" t="s">
        <v>187</v>
      </c>
      <c r="C269" s="2" t="s">
        <v>188</v>
      </c>
      <c r="D269" s="158">
        <f t="shared" ref="D269:D296" si="18">SUM(E269:F269)</f>
        <v>0</v>
      </c>
      <c r="E269" s="110"/>
      <c r="F269" s="34"/>
    </row>
    <row r="270" spans="1:6" ht="13.5" hidden="1" x14ac:dyDescent="0.25">
      <c r="A270" s="56"/>
      <c r="B270" s="63"/>
      <c r="C270" s="53" t="s">
        <v>189</v>
      </c>
      <c r="D270" s="130">
        <f t="shared" si="18"/>
        <v>0</v>
      </c>
      <c r="E270" s="27">
        <f>SUM(E264:E269)</f>
        <v>0</v>
      </c>
      <c r="F270" s="9">
        <f>SUM(F264:F269)</f>
        <v>0</v>
      </c>
    </row>
    <row r="271" spans="1:6" hidden="1" x14ac:dyDescent="0.2">
      <c r="A271" s="56"/>
      <c r="B271" s="57" t="s">
        <v>190</v>
      </c>
      <c r="C271" s="2" t="s">
        <v>191</v>
      </c>
      <c r="D271" s="158">
        <f t="shared" si="18"/>
        <v>0</v>
      </c>
      <c r="E271" s="110"/>
      <c r="F271" s="54"/>
    </row>
    <row r="272" spans="1:6" hidden="1" x14ac:dyDescent="0.2">
      <c r="A272" s="56"/>
      <c r="B272" s="57" t="s">
        <v>105</v>
      </c>
      <c r="C272" s="2" t="s">
        <v>192</v>
      </c>
      <c r="D272" s="158">
        <f t="shared" si="18"/>
        <v>0</v>
      </c>
      <c r="E272" s="110"/>
      <c r="F272" s="54"/>
    </row>
    <row r="273" spans="1:6" hidden="1" x14ac:dyDescent="0.2">
      <c r="A273" s="56"/>
      <c r="B273" s="57" t="s">
        <v>105</v>
      </c>
      <c r="C273" s="2" t="s">
        <v>193</v>
      </c>
      <c r="D273" s="158">
        <f t="shared" si="18"/>
        <v>0</v>
      </c>
      <c r="E273" s="110"/>
      <c r="F273" s="34"/>
    </row>
    <row r="274" spans="1:6" ht="13.5" hidden="1" x14ac:dyDescent="0.25">
      <c r="A274" s="56"/>
      <c r="B274" s="57"/>
      <c r="C274" s="53" t="s">
        <v>194</v>
      </c>
      <c r="D274" s="130">
        <f t="shared" si="18"/>
        <v>0</v>
      </c>
      <c r="E274" s="88">
        <f>SUM(E271:E273)</f>
        <v>0</v>
      </c>
      <c r="F274" s="55">
        <f>SUM(F271:F273)</f>
        <v>0</v>
      </c>
    </row>
    <row r="275" spans="1:6" hidden="1" x14ac:dyDescent="0.2">
      <c r="A275" s="56"/>
      <c r="B275" s="57" t="s">
        <v>104</v>
      </c>
      <c r="C275" s="5" t="s">
        <v>195</v>
      </c>
      <c r="D275" s="158">
        <f t="shared" si="18"/>
        <v>0</v>
      </c>
      <c r="E275" s="100"/>
      <c r="F275" s="22"/>
    </row>
    <row r="276" spans="1:6" ht="13.5" hidden="1" x14ac:dyDescent="0.25">
      <c r="A276" s="56"/>
      <c r="B276" s="63"/>
      <c r="C276" s="53" t="s">
        <v>196</v>
      </c>
      <c r="D276" s="130">
        <f t="shared" si="18"/>
        <v>0</v>
      </c>
      <c r="E276" s="27">
        <f>SUM(E275)</f>
        <v>0</v>
      </c>
      <c r="F276" s="9">
        <f>SUM(F275)</f>
        <v>0</v>
      </c>
    </row>
    <row r="277" spans="1:6" hidden="1" x14ac:dyDescent="0.2">
      <c r="A277" s="56"/>
      <c r="B277" s="60" t="s">
        <v>105</v>
      </c>
      <c r="C277" s="2" t="s">
        <v>197</v>
      </c>
      <c r="D277" s="158">
        <f t="shared" si="18"/>
        <v>0</v>
      </c>
      <c r="E277" s="100"/>
      <c r="F277" s="34"/>
    </row>
    <row r="278" spans="1:6" hidden="1" x14ac:dyDescent="0.2">
      <c r="A278" s="56"/>
      <c r="B278" s="60" t="s">
        <v>105</v>
      </c>
      <c r="C278" s="2" t="s">
        <v>198</v>
      </c>
      <c r="D278" s="158">
        <f t="shared" si="18"/>
        <v>0</v>
      </c>
      <c r="E278" s="100"/>
      <c r="F278" s="34"/>
    </row>
    <row r="279" spans="1:6" hidden="1" x14ac:dyDescent="0.2">
      <c r="A279" s="56"/>
      <c r="B279" s="60" t="s">
        <v>105</v>
      </c>
      <c r="C279" s="2" t="s">
        <v>199</v>
      </c>
      <c r="D279" s="158">
        <f t="shared" si="18"/>
        <v>0</v>
      </c>
      <c r="E279" s="100"/>
      <c r="F279" s="34"/>
    </row>
    <row r="280" spans="1:6" hidden="1" x14ac:dyDescent="0.2">
      <c r="A280" s="56"/>
      <c r="B280" s="60" t="s">
        <v>105</v>
      </c>
      <c r="C280" s="2" t="s">
        <v>200</v>
      </c>
      <c r="D280" s="158">
        <f t="shared" si="18"/>
        <v>0</v>
      </c>
      <c r="E280" s="100"/>
      <c r="F280" s="34"/>
    </row>
    <row r="281" spans="1:6" hidden="1" x14ac:dyDescent="0.2">
      <c r="A281" s="56"/>
      <c r="B281" s="60" t="s">
        <v>105</v>
      </c>
      <c r="C281" s="2" t="s">
        <v>201</v>
      </c>
      <c r="D281" s="158">
        <f t="shared" si="18"/>
        <v>0</v>
      </c>
      <c r="E281" s="110"/>
      <c r="F281" s="34"/>
    </row>
    <row r="282" spans="1:6" hidden="1" x14ac:dyDescent="0.2">
      <c r="A282" s="56"/>
      <c r="B282" s="60" t="s">
        <v>105</v>
      </c>
      <c r="C282" s="2" t="s">
        <v>202</v>
      </c>
      <c r="D282" s="158">
        <f t="shared" si="18"/>
        <v>0</v>
      </c>
      <c r="E282" s="110"/>
      <c r="F282" s="34"/>
    </row>
    <row r="283" spans="1:6" hidden="1" x14ac:dyDescent="0.2">
      <c r="A283" s="56"/>
      <c r="B283" s="60" t="s">
        <v>105</v>
      </c>
      <c r="C283" s="2" t="s">
        <v>203</v>
      </c>
      <c r="D283" s="158">
        <f t="shared" si="18"/>
        <v>0</v>
      </c>
      <c r="E283" s="110">
        <v>0</v>
      </c>
      <c r="F283" s="34"/>
    </row>
    <row r="284" spans="1:6" hidden="1" x14ac:dyDescent="0.2">
      <c r="A284" s="56"/>
      <c r="B284" s="60" t="s">
        <v>105</v>
      </c>
      <c r="C284" s="2" t="s">
        <v>204</v>
      </c>
      <c r="D284" s="158">
        <f t="shared" si="18"/>
        <v>0</v>
      </c>
      <c r="E284" s="110">
        <v>0</v>
      </c>
      <c r="F284" s="34"/>
    </row>
    <row r="285" spans="1:6" hidden="1" x14ac:dyDescent="0.2">
      <c r="A285" s="56"/>
      <c r="B285" s="60" t="s">
        <v>105</v>
      </c>
      <c r="C285" s="2" t="s">
        <v>205</v>
      </c>
      <c r="D285" s="158">
        <f t="shared" si="18"/>
        <v>0</v>
      </c>
      <c r="E285" s="110">
        <v>0</v>
      </c>
      <c r="F285" s="52"/>
    </row>
    <row r="286" spans="1:6" hidden="1" x14ac:dyDescent="0.2">
      <c r="A286" s="56"/>
      <c r="B286" s="60" t="s">
        <v>105</v>
      </c>
      <c r="C286" s="2" t="s">
        <v>206</v>
      </c>
      <c r="D286" s="158">
        <f t="shared" si="18"/>
        <v>0</v>
      </c>
      <c r="E286" s="110">
        <v>0</v>
      </c>
      <c r="F286" s="34"/>
    </row>
    <row r="287" spans="1:6" ht="13.5" hidden="1" x14ac:dyDescent="0.25">
      <c r="A287" s="56"/>
      <c r="B287" s="139"/>
      <c r="C287" s="53" t="s">
        <v>207</v>
      </c>
      <c r="D287" s="130">
        <f t="shared" si="18"/>
        <v>0</v>
      </c>
      <c r="E287" s="27">
        <f>SUM(E277:E286)</f>
        <v>0</v>
      </c>
      <c r="F287" s="9">
        <f>SUM(F277:F286)</f>
        <v>0</v>
      </c>
    </row>
    <row r="288" spans="1:6" hidden="1" x14ac:dyDescent="0.2">
      <c r="A288" s="56"/>
      <c r="B288" s="57" t="s">
        <v>9</v>
      </c>
      <c r="C288" s="2" t="s">
        <v>208</v>
      </c>
      <c r="D288" s="158">
        <f t="shared" si="18"/>
        <v>0</v>
      </c>
      <c r="E288" s="110"/>
      <c r="F288" s="37"/>
    </row>
    <row r="289" spans="1:6" ht="13.5" hidden="1" x14ac:dyDescent="0.25">
      <c r="A289" s="56"/>
      <c r="B289" s="139"/>
      <c r="C289" s="53" t="s">
        <v>209</v>
      </c>
      <c r="D289" s="130">
        <f t="shared" si="18"/>
        <v>0</v>
      </c>
      <c r="E289" s="27">
        <f>SUM(E288)</f>
        <v>0</v>
      </c>
      <c r="F289" s="9">
        <f>SUM(F288)</f>
        <v>0</v>
      </c>
    </row>
    <row r="290" spans="1:6" hidden="1" x14ac:dyDescent="0.2">
      <c r="A290" s="56"/>
      <c r="B290" s="57" t="s">
        <v>51</v>
      </c>
      <c r="C290" s="58" t="s">
        <v>210</v>
      </c>
      <c r="D290" s="158">
        <f t="shared" si="18"/>
        <v>0</v>
      </c>
      <c r="E290" s="100">
        <v>0</v>
      </c>
      <c r="F290" s="59"/>
    </row>
    <row r="291" spans="1:6" hidden="1" x14ac:dyDescent="0.2">
      <c r="A291" s="56"/>
      <c r="B291" s="57" t="s">
        <v>51</v>
      </c>
      <c r="C291" s="58" t="s">
        <v>211</v>
      </c>
      <c r="D291" s="158">
        <f t="shared" si="18"/>
        <v>0</v>
      </c>
      <c r="E291" s="100"/>
      <c r="F291" s="34"/>
    </row>
    <row r="292" spans="1:6" hidden="1" x14ac:dyDescent="0.2">
      <c r="A292" s="56"/>
      <c r="B292" s="57" t="s">
        <v>74</v>
      </c>
      <c r="C292" s="58" t="s">
        <v>212</v>
      </c>
      <c r="D292" s="158">
        <f t="shared" si="18"/>
        <v>0</v>
      </c>
      <c r="E292" s="100"/>
      <c r="F292" s="50"/>
    </row>
    <row r="293" spans="1:6" hidden="1" x14ac:dyDescent="0.2">
      <c r="A293" s="56"/>
      <c r="B293" s="57" t="s">
        <v>51</v>
      </c>
      <c r="C293" s="58" t="s">
        <v>213</v>
      </c>
      <c r="D293" s="158">
        <f t="shared" si="18"/>
        <v>0</v>
      </c>
      <c r="E293" s="100"/>
      <c r="F293" s="52">
        <v>0</v>
      </c>
    </row>
    <row r="294" spans="1:6" hidden="1" x14ac:dyDescent="0.2">
      <c r="A294" s="56"/>
      <c r="B294" s="57" t="s">
        <v>51</v>
      </c>
      <c r="C294" s="58" t="s">
        <v>214</v>
      </c>
      <c r="D294" s="158">
        <f t="shared" si="18"/>
        <v>0</v>
      </c>
      <c r="E294" s="100"/>
      <c r="F294" s="34"/>
    </row>
    <row r="295" spans="1:6" hidden="1" x14ac:dyDescent="0.2">
      <c r="A295" s="56"/>
      <c r="B295" s="57" t="s">
        <v>51</v>
      </c>
      <c r="C295" s="58" t="s">
        <v>215</v>
      </c>
      <c r="D295" s="158">
        <f t="shared" si="18"/>
        <v>0</v>
      </c>
      <c r="E295" s="100"/>
      <c r="F295" s="34"/>
    </row>
    <row r="296" spans="1:6" hidden="1" x14ac:dyDescent="0.2">
      <c r="A296" s="56"/>
      <c r="B296" s="57" t="s">
        <v>51</v>
      </c>
      <c r="C296" s="58" t="s">
        <v>216</v>
      </c>
      <c r="D296" s="158">
        <f t="shared" si="18"/>
        <v>0</v>
      </c>
      <c r="E296" s="100"/>
      <c r="F296" s="34"/>
    </row>
    <row r="297" spans="1:6" hidden="1" x14ac:dyDescent="0.2">
      <c r="A297" s="56"/>
      <c r="B297" s="57" t="s">
        <v>51</v>
      </c>
      <c r="C297" s="58" t="s">
        <v>217</v>
      </c>
      <c r="D297" s="158"/>
      <c r="E297" s="100"/>
      <c r="F297" s="34"/>
    </row>
    <row r="298" spans="1:6" hidden="1" x14ac:dyDescent="0.2">
      <c r="A298" s="56"/>
      <c r="B298" s="57" t="s">
        <v>127</v>
      </c>
      <c r="C298" s="58" t="s">
        <v>218</v>
      </c>
      <c r="D298" s="158">
        <f t="shared" ref="D298:D311" si="19">SUM(E298:F298)</f>
        <v>0</v>
      </c>
      <c r="E298" s="100"/>
      <c r="F298" s="34"/>
    </row>
    <row r="299" spans="1:6" hidden="1" x14ac:dyDescent="0.2">
      <c r="A299" s="56"/>
      <c r="B299" s="57" t="s">
        <v>51</v>
      </c>
      <c r="C299" s="58" t="s">
        <v>219</v>
      </c>
      <c r="D299" s="158">
        <f t="shared" si="19"/>
        <v>0</v>
      </c>
      <c r="E299" s="100"/>
      <c r="F299" s="34"/>
    </row>
    <row r="300" spans="1:6" hidden="1" x14ac:dyDescent="0.2">
      <c r="A300" s="56"/>
      <c r="B300" s="57" t="s">
        <v>51</v>
      </c>
      <c r="C300" s="58" t="s">
        <v>220</v>
      </c>
      <c r="D300" s="158">
        <f t="shared" si="19"/>
        <v>0</v>
      </c>
      <c r="E300" s="100"/>
      <c r="F300" s="34"/>
    </row>
    <row r="301" spans="1:6" hidden="1" x14ac:dyDescent="0.2">
      <c r="A301" s="56"/>
      <c r="B301" s="57" t="s">
        <v>104</v>
      </c>
      <c r="C301" s="58" t="s">
        <v>221</v>
      </c>
      <c r="D301" s="158">
        <f t="shared" si="19"/>
        <v>0</v>
      </c>
      <c r="E301" s="100"/>
      <c r="F301" s="34"/>
    </row>
    <row r="302" spans="1:6" hidden="1" x14ac:dyDescent="0.2">
      <c r="A302" s="56"/>
      <c r="B302" s="57" t="s">
        <v>222</v>
      </c>
      <c r="C302" s="58" t="s">
        <v>223</v>
      </c>
      <c r="D302" s="158">
        <f t="shared" si="19"/>
        <v>0</v>
      </c>
      <c r="E302" s="100"/>
      <c r="F302" s="50"/>
    </row>
    <row r="303" spans="1:6" hidden="1" x14ac:dyDescent="0.2">
      <c r="A303" s="56"/>
      <c r="B303" s="57" t="s">
        <v>104</v>
      </c>
      <c r="C303" s="58" t="s">
        <v>224</v>
      </c>
      <c r="D303" s="158">
        <f t="shared" si="19"/>
        <v>0</v>
      </c>
      <c r="E303" s="100"/>
      <c r="F303" s="34"/>
    </row>
    <row r="304" spans="1:6" hidden="1" x14ac:dyDescent="0.2">
      <c r="A304" s="56"/>
      <c r="B304" s="57" t="s">
        <v>105</v>
      </c>
      <c r="C304" s="58" t="s">
        <v>225</v>
      </c>
      <c r="D304" s="158">
        <f t="shared" si="19"/>
        <v>0</v>
      </c>
      <c r="E304" s="100"/>
      <c r="F304" s="34"/>
    </row>
    <row r="305" spans="1:6" hidden="1" x14ac:dyDescent="0.2">
      <c r="A305" s="56"/>
      <c r="B305" s="60" t="s">
        <v>5</v>
      </c>
      <c r="C305" s="2" t="s">
        <v>226</v>
      </c>
      <c r="D305" s="158">
        <f t="shared" si="19"/>
        <v>0</v>
      </c>
      <c r="E305" s="110"/>
      <c r="F305" s="34"/>
    </row>
    <row r="306" spans="1:6" hidden="1" x14ac:dyDescent="0.2">
      <c r="A306" s="56"/>
      <c r="B306" s="60" t="s">
        <v>104</v>
      </c>
      <c r="C306" s="2" t="s">
        <v>227</v>
      </c>
      <c r="D306" s="158">
        <f t="shared" si="19"/>
        <v>0</v>
      </c>
      <c r="E306" s="110"/>
      <c r="F306" s="34"/>
    </row>
    <row r="307" spans="1:6" hidden="1" x14ac:dyDescent="0.2">
      <c r="A307" s="56"/>
      <c r="B307" s="60" t="s">
        <v>104</v>
      </c>
      <c r="C307" s="2" t="s">
        <v>228</v>
      </c>
      <c r="D307" s="158">
        <f t="shared" si="19"/>
        <v>0</v>
      </c>
      <c r="E307" s="110"/>
      <c r="F307" s="34"/>
    </row>
    <row r="308" spans="1:6" hidden="1" x14ac:dyDescent="0.2">
      <c r="A308" s="56"/>
      <c r="B308" s="57" t="s">
        <v>51</v>
      </c>
      <c r="C308" s="2" t="s">
        <v>229</v>
      </c>
      <c r="D308" s="158">
        <f t="shared" si="19"/>
        <v>0</v>
      </c>
      <c r="E308" s="110"/>
      <c r="F308" s="52"/>
    </row>
    <row r="309" spans="1:6" hidden="1" x14ac:dyDescent="0.2">
      <c r="A309" s="56"/>
      <c r="B309" s="57" t="s">
        <v>104</v>
      </c>
      <c r="C309" s="2" t="s">
        <v>230</v>
      </c>
      <c r="D309" s="158">
        <f t="shared" si="19"/>
        <v>0</v>
      </c>
      <c r="E309" s="110"/>
      <c r="F309" s="34"/>
    </row>
    <row r="310" spans="1:6" hidden="1" x14ac:dyDescent="0.2">
      <c r="A310" s="56"/>
      <c r="B310" s="57" t="s">
        <v>51</v>
      </c>
      <c r="C310" s="21" t="s">
        <v>231</v>
      </c>
      <c r="D310" s="158">
        <f t="shared" si="19"/>
        <v>0</v>
      </c>
      <c r="E310" s="110"/>
      <c r="F310" s="52"/>
    </row>
    <row r="311" spans="1:6" hidden="1" x14ac:dyDescent="0.2">
      <c r="A311" s="56"/>
      <c r="B311" s="57" t="s">
        <v>74</v>
      </c>
      <c r="C311" s="32" t="s">
        <v>232</v>
      </c>
      <c r="D311" s="158">
        <f t="shared" si="19"/>
        <v>0</v>
      </c>
      <c r="E311" s="110"/>
      <c r="F311" s="50"/>
    </row>
    <row r="312" spans="1:6" hidden="1" x14ac:dyDescent="0.2">
      <c r="A312" s="56"/>
      <c r="B312" s="57" t="s">
        <v>74</v>
      </c>
      <c r="C312" s="32" t="s">
        <v>233</v>
      </c>
      <c r="D312" s="158"/>
      <c r="E312" s="110"/>
      <c r="F312" s="50"/>
    </row>
    <row r="313" spans="1:6" hidden="1" x14ac:dyDescent="0.2">
      <c r="A313" s="56"/>
      <c r="B313" s="57" t="s">
        <v>74</v>
      </c>
      <c r="C313" s="32" t="s">
        <v>234</v>
      </c>
      <c r="D313" s="158">
        <f t="shared" ref="D313:D318" si="20">SUM(E313:F313)</f>
        <v>0</v>
      </c>
      <c r="E313" s="110"/>
      <c r="F313" s="34"/>
    </row>
    <row r="314" spans="1:6" hidden="1" x14ac:dyDescent="0.2">
      <c r="A314" s="56"/>
      <c r="B314" s="57"/>
      <c r="C314" s="32" t="s">
        <v>235</v>
      </c>
      <c r="D314" s="158">
        <f t="shared" si="20"/>
        <v>0</v>
      </c>
      <c r="E314" s="110"/>
      <c r="F314" s="34"/>
    </row>
    <row r="315" spans="1:6" hidden="1" x14ac:dyDescent="0.2">
      <c r="A315" s="56"/>
      <c r="B315" s="57" t="s">
        <v>74</v>
      </c>
      <c r="C315" s="58" t="s">
        <v>236</v>
      </c>
      <c r="D315" s="158">
        <f t="shared" si="20"/>
        <v>0</v>
      </c>
      <c r="E315" s="110"/>
      <c r="F315" s="34"/>
    </row>
    <row r="316" spans="1:6" hidden="1" x14ac:dyDescent="0.2">
      <c r="A316" s="56"/>
      <c r="B316" s="57" t="s">
        <v>74</v>
      </c>
      <c r="C316" s="61" t="s">
        <v>237</v>
      </c>
      <c r="D316" s="158">
        <f t="shared" si="20"/>
        <v>0</v>
      </c>
      <c r="E316" s="110"/>
      <c r="F316" s="34"/>
    </row>
    <row r="317" spans="1:6" hidden="1" x14ac:dyDescent="0.2">
      <c r="A317" s="56"/>
      <c r="B317" s="57" t="s">
        <v>238</v>
      </c>
      <c r="C317" s="61" t="s">
        <v>239</v>
      </c>
      <c r="D317" s="158">
        <f t="shared" si="20"/>
        <v>0</v>
      </c>
      <c r="E317" s="110"/>
      <c r="F317" s="34"/>
    </row>
    <row r="318" spans="1:6" hidden="1" x14ac:dyDescent="0.2">
      <c r="A318" s="56"/>
      <c r="B318" s="57" t="s">
        <v>74</v>
      </c>
      <c r="C318" s="61" t="s">
        <v>240</v>
      </c>
      <c r="D318" s="158">
        <f t="shared" si="20"/>
        <v>0</v>
      </c>
      <c r="E318" s="110"/>
      <c r="F318" s="34"/>
    </row>
    <row r="319" spans="1:6" hidden="1" x14ac:dyDescent="0.2">
      <c r="A319" s="56"/>
      <c r="B319" s="57" t="s">
        <v>74</v>
      </c>
      <c r="C319" s="61" t="s">
        <v>241</v>
      </c>
      <c r="D319" s="158"/>
      <c r="E319" s="110"/>
      <c r="F319" s="34"/>
    </row>
    <row r="320" spans="1:6" hidden="1" x14ac:dyDescent="0.2">
      <c r="A320" s="56"/>
      <c r="B320" s="57" t="s">
        <v>74</v>
      </c>
      <c r="C320" s="61" t="s">
        <v>242</v>
      </c>
      <c r="D320" s="158">
        <f t="shared" ref="D320:D327" si="21">SUM(E320:F320)</f>
        <v>0</v>
      </c>
      <c r="E320" s="110"/>
      <c r="F320" s="34"/>
    </row>
    <row r="321" spans="1:6" hidden="1" x14ac:dyDescent="0.2">
      <c r="A321" s="56"/>
      <c r="B321" s="57" t="s">
        <v>74</v>
      </c>
      <c r="C321" s="61" t="s">
        <v>243</v>
      </c>
      <c r="D321" s="158">
        <f t="shared" si="21"/>
        <v>0</v>
      </c>
      <c r="E321" s="110"/>
      <c r="F321" s="34"/>
    </row>
    <row r="322" spans="1:6" hidden="1" x14ac:dyDescent="0.2">
      <c r="A322" s="56"/>
      <c r="B322" s="57" t="s">
        <v>74</v>
      </c>
      <c r="C322" s="61" t="s">
        <v>244</v>
      </c>
      <c r="D322" s="158">
        <f t="shared" si="21"/>
        <v>0</v>
      </c>
      <c r="E322" s="110"/>
      <c r="F322" s="34"/>
    </row>
    <row r="323" spans="1:6" hidden="1" x14ac:dyDescent="0.2">
      <c r="A323" s="56"/>
      <c r="B323" s="57" t="s">
        <v>7</v>
      </c>
      <c r="C323" s="61" t="s">
        <v>245</v>
      </c>
      <c r="D323" s="158">
        <f t="shared" si="21"/>
        <v>0</v>
      </c>
      <c r="E323" s="110"/>
      <c r="F323" s="34"/>
    </row>
    <row r="324" spans="1:6" hidden="1" x14ac:dyDescent="0.2">
      <c r="A324" s="56"/>
      <c r="B324" s="57" t="s">
        <v>37</v>
      </c>
      <c r="C324" s="61" t="s">
        <v>246</v>
      </c>
      <c r="D324" s="158">
        <f t="shared" si="21"/>
        <v>0</v>
      </c>
      <c r="E324" s="110"/>
      <c r="F324" s="34"/>
    </row>
    <row r="325" spans="1:6" hidden="1" x14ac:dyDescent="0.2">
      <c r="A325" s="56"/>
      <c r="B325" s="57" t="s">
        <v>5</v>
      </c>
      <c r="C325" s="61" t="s">
        <v>247</v>
      </c>
      <c r="D325" s="158">
        <f t="shared" si="21"/>
        <v>0</v>
      </c>
      <c r="E325" s="110"/>
      <c r="F325" s="34"/>
    </row>
    <row r="326" spans="1:6" hidden="1" x14ac:dyDescent="0.2">
      <c r="A326" s="56"/>
      <c r="B326" s="62" t="s">
        <v>3</v>
      </c>
      <c r="C326" s="2" t="s">
        <v>248</v>
      </c>
      <c r="D326" s="158">
        <f t="shared" si="21"/>
        <v>0</v>
      </c>
      <c r="E326" s="103">
        <v>0</v>
      </c>
      <c r="F326" s="6"/>
    </row>
    <row r="327" spans="1:6" ht="13.5" hidden="1" x14ac:dyDescent="0.25">
      <c r="A327" s="56"/>
      <c r="B327" s="63"/>
      <c r="C327" s="51" t="s">
        <v>249</v>
      </c>
      <c r="D327" s="130">
        <f t="shared" si="21"/>
        <v>0</v>
      </c>
      <c r="E327" s="27">
        <f>SUM(E290:E326)</f>
        <v>0</v>
      </c>
      <c r="F327" s="9">
        <f>SUM(F290:F326)</f>
        <v>0</v>
      </c>
    </row>
    <row r="328" spans="1:6" ht="13.5" hidden="1" x14ac:dyDescent="0.25">
      <c r="A328" s="56"/>
      <c r="B328" s="63"/>
      <c r="C328" s="5" t="s">
        <v>250</v>
      </c>
      <c r="D328" s="130"/>
      <c r="E328" s="27"/>
      <c r="F328" s="9"/>
    </row>
    <row r="329" spans="1:6" ht="13.5" hidden="1" x14ac:dyDescent="0.25">
      <c r="A329" s="56"/>
      <c r="B329" s="63"/>
      <c r="C329" s="51" t="s">
        <v>251</v>
      </c>
      <c r="D329" s="130" t="e">
        <f>E329+#REF!</f>
        <v>#REF!</v>
      </c>
      <c r="E329" s="27">
        <f>SUM(E328)</f>
        <v>0</v>
      </c>
      <c r="F329" s="9">
        <f>SUM(F328)</f>
        <v>0</v>
      </c>
    </row>
    <row r="330" spans="1:6" ht="13.5" hidden="1" x14ac:dyDescent="0.25">
      <c r="A330" s="56"/>
      <c r="B330" s="63"/>
      <c r="C330" s="5" t="s">
        <v>252</v>
      </c>
      <c r="D330" s="157" t="e">
        <f>SUM(E330,#REF!)</f>
        <v>#REF!</v>
      </c>
      <c r="E330" s="103"/>
      <c r="F330" s="6"/>
    </row>
    <row r="331" spans="1:6" ht="13.5" hidden="1" x14ac:dyDescent="0.25">
      <c r="A331" s="56"/>
      <c r="B331" s="63"/>
      <c r="C331" s="53" t="s">
        <v>253</v>
      </c>
      <c r="D331" s="130" t="e">
        <f>SUM(E331,#REF!)</f>
        <v>#REF!</v>
      </c>
      <c r="E331" s="27">
        <f>SUM(E330)</f>
        <v>0</v>
      </c>
      <c r="F331" s="9">
        <f>SUM(F330)</f>
        <v>0</v>
      </c>
    </row>
    <row r="332" spans="1:6" s="5" customFormat="1" hidden="1" x14ac:dyDescent="0.2">
      <c r="A332" s="64"/>
      <c r="B332" s="62" t="s">
        <v>104</v>
      </c>
      <c r="C332" s="5" t="s">
        <v>254</v>
      </c>
      <c r="D332" s="157">
        <f t="shared" ref="D332:D355" si="22">SUM(E332:F332)</f>
        <v>0</v>
      </c>
      <c r="E332" s="103"/>
      <c r="F332" s="65"/>
    </row>
    <row r="333" spans="1:6" s="5" customFormat="1" hidden="1" x14ac:dyDescent="0.2">
      <c r="A333" s="64"/>
      <c r="B333" s="62" t="s">
        <v>104</v>
      </c>
      <c r="C333" s="5" t="s">
        <v>255</v>
      </c>
      <c r="D333" s="157">
        <f t="shared" si="22"/>
        <v>0</v>
      </c>
      <c r="E333" s="103"/>
      <c r="F333" s="65"/>
    </row>
    <row r="334" spans="1:6" s="5" customFormat="1" hidden="1" x14ac:dyDescent="0.2">
      <c r="A334" s="64"/>
      <c r="B334" s="62" t="s">
        <v>104</v>
      </c>
      <c r="C334" s="5" t="s">
        <v>256</v>
      </c>
      <c r="D334" s="157">
        <f t="shared" si="22"/>
        <v>0</v>
      </c>
      <c r="E334" s="103"/>
      <c r="F334" s="65"/>
    </row>
    <row r="335" spans="1:6" s="5" customFormat="1" hidden="1" x14ac:dyDescent="0.2">
      <c r="A335" s="64"/>
      <c r="B335" s="62" t="s">
        <v>104</v>
      </c>
      <c r="C335" s="5" t="s">
        <v>257</v>
      </c>
      <c r="D335" s="157">
        <f t="shared" si="22"/>
        <v>0</v>
      </c>
      <c r="E335" s="103"/>
      <c r="F335" s="65"/>
    </row>
    <row r="336" spans="1:6" ht="13.5" hidden="1" x14ac:dyDescent="0.25">
      <c r="A336" s="56"/>
      <c r="B336" s="63"/>
      <c r="C336" s="53" t="s">
        <v>258</v>
      </c>
      <c r="D336" s="130">
        <f t="shared" si="22"/>
        <v>0</v>
      </c>
      <c r="E336" s="27">
        <f>SUM(E332:E335)</f>
        <v>0</v>
      </c>
      <c r="F336" s="9">
        <f>SUM(F332:F335)</f>
        <v>0</v>
      </c>
    </row>
    <row r="337" spans="1:6" ht="12" hidden="1" customHeight="1" x14ac:dyDescent="0.2">
      <c r="A337" s="56"/>
      <c r="B337" s="57" t="s">
        <v>104</v>
      </c>
      <c r="C337" s="58" t="s">
        <v>259</v>
      </c>
      <c r="D337" s="158">
        <f t="shared" si="22"/>
        <v>0</v>
      </c>
      <c r="E337" s="110"/>
      <c r="F337" s="22"/>
    </row>
    <row r="338" spans="1:6" ht="12" hidden="1" customHeight="1" x14ac:dyDescent="0.2">
      <c r="A338" s="56"/>
      <c r="B338" s="57" t="s">
        <v>118</v>
      </c>
      <c r="C338" s="58" t="s">
        <v>260</v>
      </c>
      <c r="D338" s="158">
        <f t="shared" si="22"/>
        <v>0</v>
      </c>
      <c r="E338" s="100"/>
      <c r="F338" s="34"/>
    </row>
    <row r="339" spans="1:6" ht="12" hidden="1" customHeight="1" x14ac:dyDescent="0.2">
      <c r="A339" s="56"/>
      <c r="B339" s="60" t="s">
        <v>42</v>
      </c>
      <c r="C339" s="58" t="s">
        <v>261</v>
      </c>
      <c r="D339" s="162">
        <f t="shared" si="22"/>
        <v>0</v>
      </c>
      <c r="E339" s="100"/>
      <c r="F339" s="34"/>
    </row>
    <row r="340" spans="1:6" ht="12" hidden="1" customHeight="1" x14ac:dyDescent="0.2">
      <c r="A340" s="56"/>
      <c r="B340" s="57" t="s">
        <v>90</v>
      </c>
      <c r="C340" s="58" t="s">
        <v>262</v>
      </c>
      <c r="D340" s="158">
        <f t="shared" si="22"/>
        <v>0</v>
      </c>
      <c r="E340" s="100"/>
      <c r="F340" s="34"/>
    </row>
    <row r="341" spans="1:6" ht="12" hidden="1" customHeight="1" x14ac:dyDescent="0.2">
      <c r="A341" s="56"/>
      <c r="B341" s="57" t="s">
        <v>263</v>
      </c>
      <c r="C341" s="2" t="s">
        <v>264</v>
      </c>
      <c r="D341" s="158">
        <f t="shared" si="22"/>
        <v>0</v>
      </c>
      <c r="E341" s="110"/>
      <c r="F341" s="34"/>
    </row>
    <row r="342" spans="1:6" ht="12" hidden="1" customHeight="1" x14ac:dyDescent="0.2">
      <c r="A342" s="56"/>
      <c r="B342" s="57" t="s">
        <v>118</v>
      </c>
      <c r="C342" s="66" t="s">
        <v>265</v>
      </c>
      <c r="D342" s="158">
        <f t="shared" si="22"/>
        <v>0</v>
      </c>
      <c r="E342" s="100"/>
      <c r="F342" s="34"/>
    </row>
    <row r="343" spans="1:6" ht="12" hidden="1" customHeight="1" x14ac:dyDescent="0.2">
      <c r="A343" s="56"/>
      <c r="B343" s="57" t="s">
        <v>118</v>
      </c>
      <c r="C343" s="2" t="s">
        <v>266</v>
      </c>
      <c r="D343" s="158">
        <f t="shared" si="22"/>
        <v>0</v>
      </c>
      <c r="E343" s="110"/>
      <c r="F343" s="34"/>
    </row>
    <row r="344" spans="1:6" ht="12" hidden="1" customHeight="1" x14ac:dyDescent="0.2">
      <c r="A344" s="56"/>
      <c r="B344" s="57" t="s">
        <v>104</v>
      </c>
      <c r="C344" s="2" t="s">
        <v>267</v>
      </c>
      <c r="D344" s="158">
        <f t="shared" si="22"/>
        <v>0</v>
      </c>
      <c r="E344" s="110"/>
      <c r="F344" s="34"/>
    </row>
    <row r="345" spans="1:6" ht="13.5" hidden="1" x14ac:dyDescent="0.25">
      <c r="A345" s="56"/>
      <c r="B345" s="63"/>
      <c r="C345" s="53" t="s">
        <v>268</v>
      </c>
      <c r="D345" s="130">
        <f t="shared" si="22"/>
        <v>0</v>
      </c>
      <c r="E345" s="27">
        <f>SUM(E337:E344)</f>
        <v>0</v>
      </c>
      <c r="F345" s="9">
        <f>SUM(F337:F344)</f>
        <v>0</v>
      </c>
    </row>
    <row r="346" spans="1:6" hidden="1" x14ac:dyDescent="0.2">
      <c r="A346" s="56"/>
      <c r="B346" s="62" t="s">
        <v>104</v>
      </c>
      <c r="C346" s="66" t="s">
        <v>269</v>
      </c>
      <c r="D346" s="157">
        <f t="shared" si="22"/>
        <v>0</v>
      </c>
      <c r="E346" s="103"/>
      <c r="F346" s="6"/>
    </row>
    <row r="347" spans="1:6" hidden="1" x14ac:dyDescent="0.2">
      <c r="A347" s="56"/>
      <c r="B347" s="62" t="s">
        <v>270</v>
      </c>
      <c r="C347" s="66" t="s">
        <v>271</v>
      </c>
      <c r="D347" s="157">
        <f t="shared" si="22"/>
        <v>0</v>
      </c>
      <c r="E347" s="27"/>
      <c r="F347" s="9"/>
    </row>
    <row r="348" spans="1:6" ht="13.5" hidden="1" x14ac:dyDescent="0.25">
      <c r="A348" s="56"/>
      <c r="B348" s="62"/>
      <c r="C348" s="53" t="s">
        <v>272</v>
      </c>
      <c r="D348" s="130">
        <f t="shared" si="22"/>
        <v>0</v>
      </c>
      <c r="E348" s="27">
        <f>SUM(E346:E347)</f>
        <v>0</v>
      </c>
      <c r="F348" s="9">
        <f>SUM(F346:F347)</f>
        <v>0</v>
      </c>
    </row>
    <row r="349" spans="1:6" hidden="1" x14ac:dyDescent="0.2">
      <c r="A349" s="56"/>
      <c r="B349" s="62" t="s">
        <v>104</v>
      </c>
      <c r="C349" s="66" t="s">
        <v>273</v>
      </c>
      <c r="D349" s="157">
        <f t="shared" si="22"/>
        <v>0</v>
      </c>
      <c r="E349" s="27"/>
      <c r="F349" s="6"/>
    </row>
    <row r="350" spans="1:6" hidden="1" x14ac:dyDescent="0.2">
      <c r="A350" s="56"/>
      <c r="B350" s="62" t="s">
        <v>104</v>
      </c>
      <c r="C350" s="66" t="s">
        <v>274</v>
      </c>
      <c r="D350" s="157">
        <f t="shared" si="22"/>
        <v>0</v>
      </c>
      <c r="E350" s="103"/>
      <c r="F350" s="6"/>
    </row>
    <row r="351" spans="1:6" hidden="1" x14ac:dyDescent="0.2">
      <c r="A351" s="56"/>
      <c r="B351" s="62" t="s">
        <v>270</v>
      </c>
      <c r="C351" s="66" t="s">
        <v>275</v>
      </c>
      <c r="D351" s="157">
        <f t="shared" si="22"/>
        <v>0</v>
      </c>
      <c r="E351" s="103"/>
      <c r="F351" s="6"/>
    </row>
    <row r="352" spans="1:6" ht="13.5" hidden="1" x14ac:dyDescent="0.25">
      <c r="A352" s="56"/>
      <c r="B352" s="63"/>
      <c r="C352" s="53" t="s">
        <v>126</v>
      </c>
      <c r="D352" s="130">
        <f t="shared" si="22"/>
        <v>0</v>
      </c>
      <c r="E352" s="27">
        <f>SUM(E349:E351)</f>
        <v>0</v>
      </c>
      <c r="F352" s="9">
        <f>SUM(F349:F351)</f>
        <v>0</v>
      </c>
    </row>
    <row r="353" spans="1:6" hidden="1" x14ac:dyDescent="0.2">
      <c r="A353" s="56"/>
      <c r="B353" s="62" t="s">
        <v>7</v>
      </c>
      <c r="C353" s="66" t="s">
        <v>276</v>
      </c>
      <c r="D353" s="157">
        <f t="shared" si="22"/>
        <v>0</v>
      </c>
      <c r="E353" s="103">
        <v>0</v>
      </c>
      <c r="F353" s="6"/>
    </row>
    <row r="354" spans="1:6" ht="13.5" hidden="1" x14ac:dyDescent="0.25">
      <c r="A354" s="56"/>
      <c r="B354" s="63"/>
      <c r="C354" s="53" t="s">
        <v>277</v>
      </c>
      <c r="D354" s="130">
        <f t="shared" si="22"/>
        <v>0</v>
      </c>
      <c r="E354" s="27">
        <f>SUM(E353)</f>
        <v>0</v>
      </c>
      <c r="F354" s="9">
        <f>SUM(F353)</f>
        <v>0</v>
      </c>
    </row>
    <row r="355" spans="1:6" ht="13.5" x14ac:dyDescent="0.25">
      <c r="A355" s="56"/>
      <c r="B355" s="63"/>
      <c r="C355" s="11" t="s">
        <v>313</v>
      </c>
      <c r="D355" s="130">
        <f t="shared" si="22"/>
        <v>1742047</v>
      </c>
      <c r="E355" s="27">
        <f>[1]Önkorm!$G$214+[1]Önkorm!$H$214</f>
        <v>1742047</v>
      </c>
      <c r="F355" s="9"/>
    </row>
    <row r="356" spans="1:6" x14ac:dyDescent="0.2">
      <c r="A356" s="56"/>
      <c r="B356" s="135" t="s">
        <v>162</v>
      </c>
      <c r="C356" s="43" t="s">
        <v>279</v>
      </c>
      <c r="D356" s="115">
        <f>E356+F356</f>
        <v>1742047</v>
      </c>
      <c r="E356" s="115">
        <f>E354+E352+E348+E345+E336+E331+E329+E327+E289+E287+E276+E274+E263+E270+E355</f>
        <v>1742047</v>
      </c>
      <c r="F356" s="42">
        <f>F354+F352+F348+F345+F336+F331+F329+F327+F289+F287+F276+F274+F263+F270+F355</f>
        <v>0</v>
      </c>
    </row>
    <row r="357" spans="1:6" s="21" customFormat="1" x14ac:dyDescent="0.2">
      <c r="A357" s="97"/>
      <c r="B357" s="79"/>
      <c r="C357" s="20"/>
      <c r="D357" s="128"/>
      <c r="E357" s="28"/>
      <c r="F357" s="17"/>
    </row>
    <row r="358" spans="1:6" s="21" customFormat="1" x14ac:dyDescent="0.2">
      <c r="A358" s="97"/>
      <c r="B358" s="79"/>
      <c r="C358" s="20" t="s">
        <v>280</v>
      </c>
      <c r="D358" s="128"/>
      <c r="E358" s="28"/>
      <c r="F358" s="17"/>
    </row>
    <row r="359" spans="1:6" s="16" customFormat="1" x14ac:dyDescent="0.2">
      <c r="A359" s="98"/>
      <c r="B359" s="131" t="s">
        <v>18</v>
      </c>
      <c r="C359" s="16" t="s">
        <v>281</v>
      </c>
      <c r="D359" s="127">
        <f>SUM(E359:F359)</f>
        <v>0</v>
      </c>
      <c r="E359" s="19"/>
      <c r="F359" s="18"/>
    </row>
    <row r="360" spans="1:6" x14ac:dyDescent="0.2">
      <c r="A360" s="56"/>
      <c r="B360" s="135" t="s">
        <v>278</v>
      </c>
      <c r="C360" s="43" t="s">
        <v>283</v>
      </c>
      <c r="D360" s="115">
        <f>SUM(E360:F360)</f>
        <v>0</v>
      </c>
      <c r="E360" s="111">
        <f>SUM(E359:E359)</f>
        <v>0</v>
      </c>
      <c r="F360" s="42">
        <f>SUM(F359:F359)</f>
        <v>0</v>
      </c>
    </row>
    <row r="361" spans="1:6" s="20" customFormat="1" x14ac:dyDescent="0.2">
      <c r="A361" s="80"/>
      <c r="B361" s="140"/>
      <c r="D361" s="128"/>
      <c r="E361" s="28"/>
      <c r="F361" s="17"/>
    </row>
    <row r="362" spans="1:6" x14ac:dyDescent="0.2">
      <c r="A362" s="56"/>
      <c r="B362" s="57"/>
      <c r="C362" s="10" t="s">
        <v>284</v>
      </c>
      <c r="D362" s="158"/>
      <c r="E362" s="110"/>
      <c r="F362" s="34"/>
    </row>
    <row r="363" spans="1:6" x14ac:dyDescent="0.2">
      <c r="A363" s="56"/>
      <c r="B363" s="57" t="s">
        <v>334</v>
      </c>
      <c r="C363" s="2" t="s">
        <v>335</v>
      </c>
      <c r="D363" s="158">
        <f t="shared" ref="D363:D378" si="23">SUM(E363:F363)</f>
        <v>1784</v>
      </c>
      <c r="E363" s="110">
        <v>1784</v>
      </c>
      <c r="F363" s="34"/>
    </row>
    <row r="364" spans="1:6" x14ac:dyDescent="0.2">
      <c r="A364" s="56"/>
      <c r="B364" s="57" t="s">
        <v>285</v>
      </c>
      <c r="C364" s="5" t="s">
        <v>286</v>
      </c>
      <c r="D364" s="158">
        <f t="shared" si="23"/>
        <v>0</v>
      </c>
      <c r="E364" s="110"/>
      <c r="F364" s="34"/>
    </row>
    <row r="365" spans="1:6" x14ac:dyDescent="0.2">
      <c r="A365" s="56"/>
      <c r="B365" s="141" t="s">
        <v>285</v>
      </c>
      <c r="C365" s="70" t="s">
        <v>287</v>
      </c>
      <c r="D365" s="158">
        <f t="shared" si="23"/>
        <v>0</v>
      </c>
      <c r="E365" s="116"/>
      <c r="F365" s="69"/>
    </row>
    <row r="366" spans="1:6" x14ac:dyDescent="0.2">
      <c r="A366" s="56"/>
      <c r="B366" s="142" t="s">
        <v>285</v>
      </c>
      <c r="C366" s="39" t="s">
        <v>337</v>
      </c>
      <c r="D366" s="158">
        <f t="shared" si="23"/>
        <v>0</v>
      </c>
      <c r="E366" s="100"/>
      <c r="F366" s="69"/>
    </row>
    <row r="367" spans="1:6" x14ac:dyDescent="0.2">
      <c r="A367" s="56"/>
      <c r="B367" s="142" t="s">
        <v>285</v>
      </c>
      <c r="C367" s="2" t="s">
        <v>140</v>
      </c>
      <c r="D367" s="158">
        <f t="shared" si="23"/>
        <v>0</v>
      </c>
      <c r="E367" s="110"/>
      <c r="F367" s="34"/>
    </row>
    <row r="368" spans="1:6" x14ac:dyDescent="0.2">
      <c r="A368" s="56"/>
      <c r="B368" s="142" t="s">
        <v>285</v>
      </c>
      <c r="C368" s="39" t="s">
        <v>288</v>
      </c>
      <c r="D368" s="158">
        <f t="shared" si="23"/>
        <v>0</v>
      </c>
      <c r="E368" s="110"/>
      <c r="F368" s="34"/>
    </row>
    <row r="369" spans="1:6" x14ac:dyDescent="0.2">
      <c r="A369" s="56"/>
      <c r="B369" s="142" t="s">
        <v>285</v>
      </c>
      <c r="C369" s="39" t="s">
        <v>289</v>
      </c>
      <c r="D369" s="158">
        <f t="shared" si="23"/>
        <v>0</v>
      </c>
      <c r="E369" s="110"/>
      <c r="F369" s="34"/>
    </row>
    <row r="370" spans="1:6" x14ac:dyDescent="0.2">
      <c r="A370" s="56"/>
      <c r="B370" s="142" t="s">
        <v>285</v>
      </c>
      <c r="C370" s="39" t="s">
        <v>290</v>
      </c>
      <c r="D370" s="158">
        <f t="shared" si="23"/>
        <v>0</v>
      </c>
      <c r="E370" s="110"/>
      <c r="F370" s="34"/>
    </row>
    <row r="371" spans="1:6" x14ac:dyDescent="0.2">
      <c r="A371" s="56"/>
      <c r="B371" s="142" t="s">
        <v>285</v>
      </c>
      <c r="C371" s="39" t="s">
        <v>338</v>
      </c>
      <c r="D371" s="158">
        <f t="shared" si="23"/>
        <v>52510</v>
      </c>
      <c r="E371" s="110">
        <v>52510</v>
      </c>
      <c r="F371" s="34"/>
    </row>
    <row r="372" spans="1:6" x14ac:dyDescent="0.2">
      <c r="A372" s="56"/>
      <c r="B372" s="142" t="s">
        <v>285</v>
      </c>
      <c r="C372" s="39" t="s">
        <v>339</v>
      </c>
      <c r="D372" s="158">
        <f t="shared" si="23"/>
        <v>24500</v>
      </c>
      <c r="E372" s="110">
        <v>24500</v>
      </c>
      <c r="F372" s="34"/>
    </row>
    <row r="373" spans="1:6" x14ac:dyDescent="0.2">
      <c r="A373" s="56"/>
      <c r="B373" s="142" t="s">
        <v>285</v>
      </c>
      <c r="C373" s="39" t="s">
        <v>291</v>
      </c>
      <c r="D373" s="158">
        <f t="shared" si="23"/>
        <v>0</v>
      </c>
      <c r="E373" s="110"/>
      <c r="F373" s="34"/>
    </row>
    <row r="374" spans="1:6" x14ac:dyDescent="0.2">
      <c r="A374" s="56"/>
      <c r="B374" s="142" t="s">
        <v>285</v>
      </c>
      <c r="C374" s="39" t="s">
        <v>292</v>
      </c>
      <c r="D374" s="158">
        <f t="shared" si="23"/>
        <v>0</v>
      </c>
      <c r="E374" s="110"/>
      <c r="F374" s="34"/>
    </row>
    <row r="375" spans="1:6" x14ac:dyDescent="0.2">
      <c r="A375" s="56"/>
      <c r="B375" s="142" t="s">
        <v>285</v>
      </c>
      <c r="C375" s="39" t="s">
        <v>293</v>
      </c>
      <c r="D375" s="158">
        <f t="shared" si="23"/>
        <v>0</v>
      </c>
      <c r="E375" s="110"/>
      <c r="F375" s="34"/>
    </row>
    <row r="376" spans="1:6" x14ac:dyDescent="0.2">
      <c r="A376" s="56"/>
      <c r="B376" s="142" t="s">
        <v>285</v>
      </c>
      <c r="C376" s="39" t="s">
        <v>294</v>
      </c>
      <c r="D376" s="158">
        <f t="shared" si="23"/>
        <v>0</v>
      </c>
      <c r="E376" s="110"/>
      <c r="F376" s="34"/>
    </row>
    <row r="377" spans="1:6" hidden="1" x14ac:dyDescent="0.2">
      <c r="A377" s="56"/>
      <c r="B377" s="142" t="s">
        <v>285</v>
      </c>
      <c r="C377" s="39"/>
      <c r="D377" s="158">
        <f t="shared" si="23"/>
        <v>0</v>
      </c>
      <c r="E377" s="110"/>
      <c r="F377" s="34"/>
    </row>
    <row r="378" spans="1:6" hidden="1" x14ac:dyDescent="0.2">
      <c r="A378" s="56"/>
      <c r="B378" s="142" t="s">
        <v>285</v>
      </c>
      <c r="C378" s="39"/>
      <c r="D378" s="158">
        <f t="shared" si="23"/>
        <v>0</v>
      </c>
      <c r="E378" s="110"/>
      <c r="F378" s="34"/>
    </row>
    <row r="379" spans="1:6" hidden="1" x14ac:dyDescent="0.2">
      <c r="A379" s="56"/>
      <c r="B379" s="142" t="s">
        <v>285</v>
      </c>
      <c r="C379" s="39"/>
      <c r="D379" s="158"/>
      <c r="E379" s="116"/>
      <c r="F379" s="69"/>
    </row>
    <row r="380" spans="1:6" x14ac:dyDescent="0.2">
      <c r="A380" s="56"/>
      <c r="B380" s="142" t="s">
        <v>285</v>
      </c>
      <c r="C380" s="39" t="s">
        <v>295</v>
      </c>
      <c r="D380" s="158">
        <f t="shared" ref="D380:D384" si="24">SUM(E380:F380)</f>
        <v>0</v>
      </c>
      <c r="E380" s="116"/>
      <c r="F380" s="69"/>
    </row>
    <row r="381" spans="1:6" x14ac:dyDescent="0.2">
      <c r="A381" s="56"/>
      <c r="B381" s="142" t="s">
        <v>285</v>
      </c>
      <c r="C381" s="39" t="s">
        <v>296</v>
      </c>
      <c r="D381" s="158">
        <f t="shared" si="24"/>
        <v>12624</v>
      </c>
      <c r="E381" s="116">
        <v>12624</v>
      </c>
      <c r="F381" s="69"/>
    </row>
    <row r="382" spans="1:6" x14ac:dyDescent="0.2">
      <c r="A382" s="56"/>
      <c r="B382" s="142" t="s">
        <v>285</v>
      </c>
      <c r="C382" s="39" t="s">
        <v>297</v>
      </c>
      <c r="D382" s="158">
        <f t="shared" si="24"/>
        <v>0</v>
      </c>
      <c r="E382" s="116"/>
      <c r="F382" s="69"/>
    </row>
    <row r="383" spans="1:6" x14ac:dyDescent="0.2">
      <c r="A383" s="56"/>
      <c r="B383" s="142" t="s">
        <v>285</v>
      </c>
      <c r="C383" s="66" t="s">
        <v>298</v>
      </c>
      <c r="D383" s="158">
        <f t="shared" si="24"/>
        <v>0</v>
      </c>
      <c r="E383" s="116"/>
      <c r="F383" s="69"/>
    </row>
    <row r="384" spans="1:6" hidden="1" x14ac:dyDescent="0.2">
      <c r="A384" s="56"/>
      <c r="B384" s="142" t="s">
        <v>285</v>
      </c>
      <c r="C384" s="66" t="s">
        <v>299</v>
      </c>
      <c r="D384" s="158">
        <f t="shared" si="24"/>
        <v>0</v>
      </c>
      <c r="E384" s="116"/>
      <c r="F384" s="69"/>
    </row>
    <row r="385" spans="1:6" x14ac:dyDescent="0.2">
      <c r="A385" s="56"/>
      <c r="B385" s="143" t="s">
        <v>282</v>
      </c>
      <c r="C385" s="71" t="s">
        <v>301</v>
      </c>
      <c r="D385" s="163">
        <f>SUM(E385:F385)</f>
        <v>91418</v>
      </c>
      <c r="E385" s="117">
        <f>SUM(E363:E384)</f>
        <v>91418</v>
      </c>
      <c r="F385" s="72">
        <f>SUM(F364:F384)</f>
        <v>0</v>
      </c>
    </row>
    <row r="386" spans="1:6" x14ac:dyDescent="0.2">
      <c r="A386" s="56"/>
      <c r="B386" s="57"/>
      <c r="C386" s="10"/>
      <c r="D386" s="156"/>
      <c r="E386" s="110"/>
      <c r="F386" s="34"/>
    </row>
    <row r="387" spans="1:6" hidden="1" x14ac:dyDescent="0.2">
      <c r="A387" s="67"/>
      <c r="B387" s="144">
        <v>90</v>
      </c>
      <c r="C387" s="154" t="s">
        <v>302</v>
      </c>
      <c r="D387" s="156"/>
      <c r="E387" s="110"/>
      <c r="F387" s="34"/>
    </row>
    <row r="388" spans="1:6" x14ac:dyDescent="0.2">
      <c r="A388" s="56"/>
      <c r="B388" s="135" t="s">
        <v>300</v>
      </c>
      <c r="C388" s="43" t="s">
        <v>304</v>
      </c>
      <c r="D388" s="115">
        <f>SUM(E388:F388)</f>
        <v>8452</v>
      </c>
      <c r="E388" s="111">
        <v>8452</v>
      </c>
      <c r="F388" s="42">
        <f>SUM(F387:F387)</f>
        <v>0</v>
      </c>
    </row>
    <row r="389" spans="1:6" x14ac:dyDescent="0.2">
      <c r="A389" s="96"/>
      <c r="B389" s="145"/>
      <c r="C389" s="35"/>
      <c r="D389" s="159"/>
      <c r="E389" s="108"/>
      <c r="F389" s="73"/>
    </row>
    <row r="390" spans="1:6" x14ac:dyDescent="0.2">
      <c r="A390" s="96"/>
      <c r="B390" s="146" t="s">
        <v>303</v>
      </c>
      <c r="C390" s="74" t="s">
        <v>306</v>
      </c>
      <c r="D390" s="164">
        <f>SUM(E390:F390)</f>
        <v>0</v>
      </c>
      <c r="E390" s="118"/>
      <c r="F390" s="75">
        <v>0</v>
      </c>
    </row>
    <row r="391" spans="1:6" s="78" customFormat="1" x14ac:dyDescent="0.2">
      <c r="A391" s="99"/>
      <c r="B391" s="147"/>
      <c r="C391" s="76"/>
      <c r="D391" s="165"/>
      <c r="E391" s="119"/>
      <c r="F391" s="77"/>
    </row>
    <row r="392" spans="1:6" x14ac:dyDescent="0.2">
      <c r="A392" s="96"/>
      <c r="B392" s="146" t="s">
        <v>314</v>
      </c>
      <c r="C392" s="74" t="s">
        <v>308</v>
      </c>
      <c r="D392" s="164">
        <f>SUM(E392:F392)</f>
        <v>5416</v>
      </c>
      <c r="E392" s="118">
        <f>76+1440+3900</f>
        <v>5416</v>
      </c>
      <c r="F392" s="75">
        <v>0</v>
      </c>
    </row>
    <row r="393" spans="1:6" ht="13.5" thickBot="1" x14ac:dyDescent="0.25">
      <c r="A393" s="56"/>
      <c r="B393" s="79"/>
      <c r="C393" s="20"/>
      <c r="D393" s="128"/>
      <c r="E393" s="120"/>
      <c r="F393" s="22"/>
    </row>
    <row r="394" spans="1:6" hidden="1" x14ac:dyDescent="0.2">
      <c r="A394" s="56"/>
      <c r="B394" s="135" t="s">
        <v>307</v>
      </c>
      <c r="C394" s="43" t="s">
        <v>311</v>
      </c>
      <c r="D394" s="115">
        <f>SUM(E394:F394)</f>
        <v>0</v>
      </c>
      <c r="E394" s="121"/>
      <c r="F394" s="81"/>
    </row>
    <row r="395" spans="1:6" hidden="1" x14ac:dyDescent="0.2">
      <c r="A395" s="1"/>
      <c r="B395" s="82"/>
      <c r="C395" s="173"/>
      <c r="D395" s="166"/>
      <c r="E395" s="122"/>
      <c r="F395" s="83"/>
    </row>
    <row r="396" spans="1:6" hidden="1" x14ac:dyDescent="0.2">
      <c r="A396" s="1"/>
      <c r="B396" s="146" t="s">
        <v>305</v>
      </c>
      <c r="C396" s="74" t="s">
        <v>341</v>
      </c>
      <c r="D396" s="164">
        <f>SUM(E396:F396)</f>
        <v>0</v>
      </c>
      <c r="E396" s="118"/>
      <c r="F396" s="75"/>
    </row>
    <row r="397" spans="1:6" hidden="1" x14ac:dyDescent="0.2">
      <c r="A397" s="1"/>
      <c r="B397" s="79"/>
      <c r="C397" s="20"/>
      <c r="D397" s="128"/>
      <c r="E397" s="120"/>
      <c r="F397" s="22"/>
    </row>
    <row r="398" spans="1:6" hidden="1" x14ac:dyDescent="0.2">
      <c r="A398" s="1"/>
      <c r="B398" s="148" t="s">
        <v>307</v>
      </c>
      <c r="C398" s="74" t="s">
        <v>342</v>
      </c>
      <c r="D398" s="115">
        <f>SUM(E398:F398)</f>
        <v>0</v>
      </c>
      <c r="E398" s="123"/>
      <c r="F398" s="84"/>
    </row>
    <row r="399" spans="1:6" hidden="1" x14ac:dyDescent="0.2">
      <c r="A399" s="1"/>
      <c r="B399" s="79"/>
      <c r="C399" s="20"/>
      <c r="D399" s="128"/>
      <c r="E399" s="120"/>
      <c r="F399" s="22"/>
    </row>
    <row r="400" spans="1:6" hidden="1" x14ac:dyDescent="0.2">
      <c r="A400" s="1"/>
      <c r="B400" s="135" t="s">
        <v>309</v>
      </c>
      <c r="C400" s="43" t="s">
        <v>346</v>
      </c>
      <c r="D400" s="115">
        <f>SUM(E400:F400)</f>
        <v>0</v>
      </c>
      <c r="E400" s="121"/>
      <c r="F400" s="81"/>
    </row>
    <row r="401" spans="1:7" ht="13.5" hidden="1" thickBot="1" x14ac:dyDescent="0.25">
      <c r="A401" s="1"/>
      <c r="B401" s="79"/>
      <c r="C401" s="20"/>
      <c r="D401" s="128"/>
      <c r="E401" s="120"/>
      <c r="F401" s="55"/>
    </row>
    <row r="402" spans="1:7" ht="33.75" customHeight="1" thickBot="1" x14ac:dyDescent="0.25">
      <c r="A402" s="1"/>
      <c r="B402" s="149" t="s">
        <v>312</v>
      </c>
      <c r="C402" s="85" t="s">
        <v>384</v>
      </c>
      <c r="D402" s="167">
        <f>D385+D356+D246+D220+D206+D197+D10+D388+D390+D392+D360+D394+D396+D398+D400</f>
        <v>2467822</v>
      </c>
      <c r="E402" s="124">
        <f>E385+E356+E246+E220+E206+E197+E10+E388+E390+E392+E360+E394+E396+E398+E400</f>
        <v>2467822</v>
      </c>
      <c r="F402" s="87">
        <f>F385+F356+F246+F220+F206+F197+F10+F388+F390+F392+F360+F394+F396+F398+F400</f>
        <v>0</v>
      </c>
      <c r="G402" s="3"/>
    </row>
    <row r="403" spans="1:7" s="21" customFormat="1" ht="20.25" hidden="1" customHeight="1" thickBot="1" x14ac:dyDescent="0.25">
      <c r="A403" s="89"/>
      <c r="B403" s="90"/>
      <c r="C403" s="174"/>
      <c r="D403" s="168"/>
      <c r="E403" s="125"/>
      <c r="F403" s="91"/>
      <c r="G403" s="68"/>
    </row>
    <row r="404" spans="1:7" ht="33.75" hidden="1" customHeight="1" thickBot="1" x14ac:dyDescent="0.25">
      <c r="A404" s="56"/>
      <c r="B404" s="150" t="s">
        <v>343</v>
      </c>
      <c r="C404" s="85" t="s">
        <v>310</v>
      </c>
      <c r="D404" s="167">
        <f>SUM(E404:F404)</f>
        <v>440711</v>
      </c>
      <c r="E404" s="124">
        <f>148211+292500</f>
        <v>440711</v>
      </c>
      <c r="F404" s="86"/>
      <c r="G404" s="3"/>
    </row>
    <row r="405" spans="1:7" ht="13.5" hidden="1" thickBot="1" x14ac:dyDescent="0.25">
      <c r="A405" s="56"/>
      <c r="B405" s="57"/>
      <c r="D405" s="158"/>
      <c r="E405" s="110"/>
      <c r="F405" s="34"/>
      <c r="G405" s="3"/>
    </row>
    <row r="406" spans="1:7" ht="33.75" hidden="1" customHeight="1" thickBot="1" x14ac:dyDescent="0.25">
      <c r="A406" s="56"/>
      <c r="B406" s="150" t="s">
        <v>344</v>
      </c>
      <c r="C406" s="85" t="s">
        <v>345</v>
      </c>
      <c r="D406" s="169">
        <f>D402+D404</f>
        <v>2908533</v>
      </c>
      <c r="E406" s="126">
        <f>E402+E404</f>
        <v>2908533</v>
      </c>
      <c r="F406" s="92">
        <f>F402+F404</f>
        <v>0</v>
      </c>
      <c r="G406" s="3"/>
    </row>
  </sheetData>
  <phoneticPr fontId="17" type="noConversion"/>
  <printOptions horizontalCentered="1"/>
  <pageMargins left="0.19685039370078741" right="0.19685039370078741" top="1.3779527559055118" bottom="0.19685039370078741" header="0.51181102362204722" footer="0.59055118110236227"/>
  <pageSetup paperSize="9" scale="77" orientation="portrait" r:id="rId1"/>
  <headerFooter scaleWithDoc="0" alignWithMargins="0">
    <oddHeader>&amp;C
&amp;13Budapest Főváros II. Kerületi Önkormányzat önkormányzati feladatainak 2014.évről áthúzódó kötelezettségei (ezer forintban)&amp;R&amp;12 6/a. számú melléklet</oddHeader>
  </headerFooter>
  <rowBreaks count="1" manualBreakCount="1">
    <brk id="197" min="1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</dc:creator>
  <cp:lastModifiedBy>Szigetiné Bangó Ildikó</cp:lastModifiedBy>
  <cp:lastPrinted>2015-05-18T15:58:54Z</cp:lastPrinted>
  <dcterms:created xsi:type="dcterms:W3CDTF">2013-05-28T13:17:48Z</dcterms:created>
  <dcterms:modified xsi:type="dcterms:W3CDTF">2015-05-19T10:57:53Z</dcterms:modified>
</cp:coreProperties>
</file>