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5\Pénzmaradvány\Leadott\"/>
    </mc:Choice>
  </mc:AlternateContent>
  <bookViews>
    <workbookView xWindow="0" yWindow="0" windowWidth="19200" windowHeight="10995"/>
  </bookViews>
  <sheets>
    <sheet name="Munk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9" i="1" s="1"/>
  <c r="C26" i="1"/>
  <c r="E25" i="1" s="1"/>
  <c r="F22" i="1"/>
  <c r="E22" i="1"/>
  <c r="F21" i="1"/>
  <c r="E21" i="1"/>
  <c r="G20" i="1"/>
  <c r="E20" i="1"/>
  <c r="F19" i="1"/>
  <c r="E19" i="1"/>
  <c r="F18" i="1"/>
  <c r="E18" i="1"/>
  <c r="F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E7" i="1"/>
  <c r="E26" i="1" s="1"/>
  <c r="E29" i="1" s="1"/>
  <c r="G6" i="1"/>
  <c r="F6" i="1"/>
  <c r="F25" i="1" s="1"/>
  <c r="F26" i="1" s="1"/>
  <c r="E6" i="1"/>
  <c r="G5" i="1"/>
  <c r="E5" i="1"/>
  <c r="G4" i="1"/>
  <c r="G25" i="1" s="1"/>
  <c r="G26" i="1" s="1"/>
  <c r="E4" i="1"/>
</calcChain>
</file>

<file path=xl/sharedStrings.xml><?xml version="1.0" encoding="utf-8"?>
<sst xmlns="http://schemas.openxmlformats.org/spreadsheetml/2006/main" count="50" uniqueCount="30">
  <si>
    <t>Kiemelt előirányzat</t>
  </si>
  <si>
    <t>Felmerülés helye</t>
  </si>
  <si>
    <t xml:space="preserve">Módosított
előirányzat </t>
  </si>
  <si>
    <t>Teljesítés</t>
  </si>
  <si>
    <t>Előirányzat maradványok mindösszesen</t>
  </si>
  <si>
    <t>A 2015. év eredeti kiadások finanszírozására már igénybe vett</t>
  </si>
  <si>
    <t>Jelenleg visszaadni javasolt</t>
  </si>
  <si>
    <t xml:space="preserve">személyi juttatás </t>
  </si>
  <si>
    <t>Önkormányzat</t>
  </si>
  <si>
    <t>járulékok</t>
  </si>
  <si>
    <t>dologi kiadás</t>
  </si>
  <si>
    <t>társadalom és szoc. pol. jutt.</t>
  </si>
  <si>
    <t>ellátottak pénzbeli jutt.</t>
  </si>
  <si>
    <t>elvonások, befizetések</t>
  </si>
  <si>
    <t>egyéb működési c. támog. áht-n belülre</t>
  </si>
  <si>
    <t>egyéb működési c. támog. áht-n kívülre</t>
  </si>
  <si>
    <t>egyéb felhalmozási c. támog. áht-n belülre</t>
  </si>
  <si>
    <t>egyéb felhalmozási c. támog. áht-n kívülre</t>
  </si>
  <si>
    <t>felújítás</t>
  </si>
  <si>
    <t xml:space="preserve">beruházás </t>
  </si>
  <si>
    <t>tartalék</t>
  </si>
  <si>
    <t>pénzügyi befektetések kiadásai</t>
  </si>
  <si>
    <t>értékpapírok</t>
  </si>
  <si>
    <t>munkáltatói kölcsön</t>
  </si>
  <si>
    <t>egyéb felhalmozási célú kölcsön</t>
  </si>
  <si>
    <t>működési célú kölcsön</t>
  </si>
  <si>
    <t>hitel visszafizetés</t>
  </si>
  <si>
    <t>Fenntartott intézmények</t>
  </si>
  <si>
    <t>Önkormányzat összesen</t>
  </si>
  <si>
    <t>Függő, stb.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</si>
</sst>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4" xfId="0" applyFont="1" applyBorder="1"/>
    <xf numFmtId="0" fontId="4" fillId="0" borderId="5" xfId="0" applyFont="1" applyBorder="1"/>
    <xf numFmtId="3" fontId="4" fillId="0" borderId="5" xfId="0" applyNumberFormat="1" applyFont="1" applyBorder="1"/>
    <xf numFmtId="3" fontId="4" fillId="0" borderId="5" xfId="0" applyNumberFormat="1" applyFont="1" applyBorder="1" applyAlignment="1">
      <alignment wrapText="1"/>
    </xf>
    <xf numFmtId="3" fontId="4" fillId="0" borderId="6" xfId="0" applyNumberFormat="1" applyFont="1" applyBorder="1"/>
    <xf numFmtId="0" fontId="5" fillId="0" borderId="4" xfId="0" applyFont="1" applyBorder="1"/>
    <xf numFmtId="0" fontId="5" fillId="0" borderId="5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5" fillId="0" borderId="5" xfId="0" applyNumberFormat="1" applyFont="1" applyFill="1" applyBorder="1"/>
    <xf numFmtId="3" fontId="5" fillId="0" borderId="6" xfId="0" applyNumberFormat="1" applyFont="1" applyFill="1" applyBorder="1"/>
    <xf numFmtId="0" fontId="6" fillId="0" borderId="7" xfId="0" applyFont="1" applyBorder="1"/>
    <xf numFmtId="0" fontId="6" fillId="0" borderId="8" xfId="0" applyFont="1" applyBorder="1"/>
    <xf numFmtId="3" fontId="6" fillId="0" borderId="5" xfId="0" applyNumberFormat="1" applyFont="1" applyBorder="1"/>
    <xf numFmtId="3" fontId="6" fillId="0" borderId="9" xfId="0" applyNumberFormat="1" applyFont="1" applyBorder="1"/>
    <xf numFmtId="3" fontId="6" fillId="0" borderId="8" xfId="0" applyNumberFormat="1" applyFont="1" applyBorder="1"/>
    <xf numFmtId="3" fontId="2" fillId="0" borderId="6" xfId="0" applyNumberFormat="1" applyFont="1" applyBorder="1"/>
    <xf numFmtId="0" fontId="6" fillId="0" borderId="0" xfId="0" applyFont="1" applyBorder="1"/>
    <xf numFmtId="0" fontId="6" fillId="0" borderId="10" xfId="0" applyFon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6" fillId="0" borderId="10" xfId="0" applyNumberFormat="1" applyFont="1" applyBorder="1"/>
    <xf numFmtId="3" fontId="5" fillId="0" borderId="11" xfId="0" applyNumberFormat="1" applyFont="1" applyBorder="1"/>
    <xf numFmtId="3" fontId="2" fillId="0" borderId="13" xfId="0" applyNumberFormat="1" applyFont="1" applyBorder="1"/>
    <xf numFmtId="0" fontId="5" fillId="0" borderId="11" xfId="0" applyFont="1" applyBorder="1"/>
    <xf numFmtId="3" fontId="2" fillId="0" borderId="11" xfId="0" applyNumberFormat="1" applyFont="1" applyBorder="1"/>
    <xf numFmtId="3" fontId="2" fillId="0" borderId="14" xfId="0" applyNumberFormat="1" applyFont="1" applyBorder="1"/>
    <xf numFmtId="0" fontId="5" fillId="0" borderId="14" xfId="0" applyFont="1" applyBorder="1"/>
    <xf numFmtId="3" fontId="2" fillId="0" borderId="15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5" fillId="0" borderId="0" xfId="0" applyFont="1"/>
    <xf numFmtId="3" fontId="5" fillId="0" borderId="0" xfId="0" applyNumberFormat="1" applyFont="1"/>
    <xf numFmtId="3" fontId="5" fillId="0" borderId="16" xfId="0" applyNumberFormat="1" applyFont="1" applyBorder="1"/>
    <xf numFmtId="3" fontId="7" fillId="0" borderId="16" xfId="0" applyNumberFormat="1" applyFont="1" applyBorder="1"/>
    <xf numFmtId="0" fontId="1" fillId="0" borderId="0" xfId="0" applyFont="1"/>
    <xf numFmtId="0" fontId="6" fillId="0" borderId="17" xfId="0" applyFont="1" applyBorder="1"/>
    <xf numFmtId="0" fontId="0" fillId="0" borderId="17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/HUPENZU/2015/P&#233;nzmaradv&#225;ny/2015%20els&#337;%20m&#243;dos&#237;t&#225;s_bev&#233;tellel_PM%20Ild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ájékoztató"/>
      <sheetName val="Adósság"/>
      <sheetName val="Irodák_lista_"/>
      <sheetName val="Rovatok"/>
      <sheetName val="003_Népszámlálás közp."/>
      <sheetName val="ö_000_IK_"/>
      <sheetName val="ö_000_bev_"/>
      <sheetName val="VÁLASZT közp."/>
      <sheetName val="Választás saját k."/>
      <sheetName val="ö_010_IK_"/>
      <sheetName val="ö_010_bev_"/>
      <sheetName val="H010_K_B"/>
      <sheetName val="013_Ig_K_B"/>
      <sheetName val="015 ISO"/>
      <sheetName val="ö_019_IK_ Eü_ref"/>
      <sheetName val="020_IK"/>
      <sheetName val="021_IK_"/>
      <sheetName val="022_IK_Cafeteria"/>
      <sheetName val="ö_024_IK_kiad_bev"/>
      <sheetName val="H024_IK_Hiv_JOGT"/>
      <sheetName val="ö_025_IK_"/>
      <sheetName val="ö_026_IK_alpm_asszony"/>
      <sheetName val="030_Szab_s_k_b"/>
      <sheetName val="ö_037_LMP"/>
      <sheetName val="028_IK_"/>
      <sheetName val="ö_032_FIDESZ"/>
      <sheetName val="ö_034_Ker Otth."/>
      <sheetName val="ö_035_KDNP"/>
      <sheetName val="051_PmKab_bér"/>
      <sheetName val="ö_052_PmKab_"/>
      <sheetName val="ö_053_PmKab_rendezvények"/>
      <sheetName val="ö_054_IK_Pm"/>
      <sheetName val="ö_055_PmKab_Int_kort"/>
      <sheetName val="ö_060_IK"/>
      <sheetName val="070_IK_Dologi+BEV"/>
      <sheetName val="ö_080_IK_"/>
      <sheetName val="ö_080_bev"/>
      <sheetName val="ö_085_INTG_Kiad"/>
      <sheetName val="ö_085_INTG_Finansz"/>
      <sheetName val="ö_085_INTG_Bev"/>
      <sheetName val="ö_090_IK_"/>
      <sheetName val="ö_090_bev_"/>
      <sheetName val="090_IK_ hiv"/>
      <sheetName val="101_FELU_BERUH"/>
      <sheetName val="101_kiad_"/>
      <sheetName val="101_bev"/>
      <sheetName val="102_beruh_"/>
      <sheetName val="102_IK_"/>
      <sheetName val="ö_103_IK_ Rét_u_B_K"/>
      <sheetName val="ö_105_IK_Környvéd_K_B"/>
      <sheetName val="H105_K_bev"/>
      <sheetName val="ö_106_IK_Budai_Polgár"/>
      <sheetName val="ö_111_IK_"/>
      <sheetName val="ö_111_bev_"/>
      <sheetName val="ö_112_IK_Kiad+Bev"/>
      <sheetName val="ö_120_Felu_Beruh"/>
      <sheetName val="ö_120_kiadás"/>
      <sheetName val="ö_120_bevétel"/>
      <sheetName val="ö_121_IK_Beru"/>
      <sheetName val="ö_121_IK_"/>
      <sheetName val="ö_121_bev_ "/>
      <sheetName val="ö_150_Parkol_K_B"/>
      <sheetName val="ö_151_"/>
      <sheetName val="H_151"/>
      <sheetName val="ö_152_ "/>
      <sheetName val="H_152"/>
      <sheetName val="ö_180_beruFelu"/>
      <sheetName val="ö_180_IK_"/>
      <sheetName val="ö_180_bev_"/>
      <sheetName val="H180_IK_K_B"/>
      <sheetName val="ö_190_IK_Beruh_K_B"/>
      <sheetName val="ö_200_IK_Budép_"/>
      <sheetName val="ö_200_bev_"/>
      <sheetName val="ö_210_ Polgv_"/>
      <sheetName val="ö_220_IK_ÁEÜ_"/>
      <sheetName val="ö_406_p és 407_KEF_saját"/>
      <sheetName val="ö_418_Tvész_Bölcsi "/>
      <sheetName val="ö_419_Szhegy_Ovi"/>
      <sheetName val="ö_420_MLSZ_pályaép"/>
      <sheetName val="ö_422_ÁLDÁS_sportpálya"/>
      <sheetName val="ö_423_Csík_sport..."/>
      <sheetName val="2015_évi_irodak_"/>
      <sheetName val="2015_szétválasztott_irodak"/>
      <sheetName val="2015_szakfa_köt"/>
      <sheetName val="T_1_mérleg"/>
      <sheetName val="T_2_kiadás"/>
      <sheetName val="T_3_bevétel"/>
      <sheetName val="T_4_KÖT"/>
      <sheetName val="T_5_KÖT"/>
      <sheetName val="6. sz. 2015.K.Eredeti"/>
      <sheetName val="6. sz.2015.B.Eredeti"/>
      <sheetName val="7.sz. 2015.Eredeti"/>
      <sheetName val="8_sz_2015.K.Eredeti  "/>
      <sheetName val="8_sz_2015.B.Eredeti"/>
      <sheetName val=" 8_a_sz_2015.Eredeti"/>
      <sheetName val="T_9"/>
      <sheetName val="T_10"/>
      <sheetName val="T_11"/>
      <sheetName val="T_12"/>
      <sheetName val="T_13_kölcsönök"/>
      <sheetName val="T_14_Önk+PH_felúj_"/>
      <sheetName val="_14_int felj. 2015.Eredeti"/>
      <sheetName val="15_ Önk+PH_beruh "/>
      <sheetName val="_15_int beruh. 2015.Eredeti"/>
      <sheetName val="T_16_tartalékjó"/>
      <sheetName val="17_ tábla_"/>
      <sheetName val="18_tábla"/>
      <sheetName val="19 a_ tábla 2014"/>
      <sheetName val="19_b tábla 2014"/>
      <sheetName val="T_4_5_COF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53">
          <cell r="D53">
            <v>49952</v>
          </cell>
          <cell r="E53">
            <v>19071</v>
          </cell>
          <cell r="F53">
            <v>4591986</v>
          </cell>
          <cell r="G53">
            <v>251187</v>
          </cell>
          <cell r="H53">
            <v>10000</v>
          </cell>
          <cell r="I53">
            <v>39450</v>
          </cell>
          <cell r="J53">
            <v>565631</v>
          </cell>
          <cell r="K53">
            <v>1758476</v>
          </cell>
          <cell r="L53">
            <v>2946830</v>
          </cell>
          <cell r="M53">
            <v>22965</v>
          </cell>
          <cell r="N53">
            <v>63337</v>
          </cell>
          <cell r="O53">
            <v>18452</v>
          </cell>
          <cell r="P53">
            <v>0</v>
          </cell>
          <cell r="Q53">
            <v>212721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37" sqref="A37"/>
    </sheetView>
  </sheetViews>
  <sheetFormatPr defaultRowHeight="15" x14ac:dyDescent="0.25"/>
  <cols>
    <col min="1" max="1" width="37" customWidth="1"/>
    <col min="2" max="2" width="17" customWidth="1"/>
    <col min="3" max="3" width="14" customWidth="1"/>
    <col min="4" max="4" width="12.5703125" customWidth="1"/>
    <col min="5" max="5" width="13.85546875" customWidth="1"/>
    <col min="6" max="6" width="15.28515625" customWidth="1"/>
    <col min="7" max="7" width="12.140625" customWidth="1"/>
  </cols>
  <sheetData>
    <row r="1" spans="1:7" ht="15.75" thickBot="1" x14ac:dyDescent="0.3"/>
    <row r="2" spans="1:7" ht="86.25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5</v>
      </c>
      <c r="G2" s="5" t="s">
        <v>6</v>
      </c>
    </row>
    <row r="3" spans="1:7" x14ac:dyDescent="0.25">
      <c r="A3" s="6"/>
      <c r="B3" s="7"/>
      <c r="C3" s="8"/>
      <c r="D3" s="8"/>
      <c r="E3" s="9"/>
      <c r="F3" s="8"/>
      <c r="G3" s="10"/>
    </row>
    <row r="4" spans="1:7" ht="15.75" x14ac:dyDescent="0.25">
      <c r="A4" s="11" t="s">
        <v>7</v>
      </c>
      <c r="B4" s="12" t="s">
        <v>8</v>
      </c>
      <c r="C4" s="13">
        <v>12846</v>
      </c>
      <c r="D4" s="13">
        <v>11385</v>
      </c>
      <c r="E4" s="13">
        <f>C4-D4</f>
        <v>1461</v>
      </c>
      <c r="F4" s="13"/>
      <c r="G4" s="14">
        <f>[1]T_4_KÖT!$D$53-48414</f>
        <v>1538</v>
      </c>
    </row>
    <row r="5" spans="1:7" ht="15.75" x14ac:dyDescent="0.25">
      <c r="A5" s="11" t="s">
        <v>9</v>
      </c>
      <c r="B5" s="12" t="s">
        <v>8</v>
      </c>
      <c r="C5" s="13">
        <v>5922</v>
      </c>
      <c r="D5" s="13">
        <v>2364</v>
      </c>
      <c r="E5" s="13">
        <f t="shared" ref="E5:E22" si="0">C5-D5</f>
        <v>3558</v>
      </c>
      <c r="F5" s="13"/>
      <c r="G5" s="14">
        <f>[1]T_4_KÖT!$E$53-15864</f>
        <v>3207</v>
      </c>
    </row>
    <row r="6" spans="1:7" ht="15.75" x14ac:dyDescent="0.25">
      <c r="A6" s="11" t="s">
        <v>10</v>
      </c>
      <c r="B6" s="12" t="s">
        <v>8</v>
      </c>
      <c r="C6" s="13">
        <v>4480752</v>
      </c>
      <c r="D6" s="13">
        <v>3858455</v>
      </c>
      <c r="E6" s="13">
        <f t="shared" si="0"/>
        <v>622297</v>
      </c>
      <c r="F6" s="13">
        <f>440711-F16</f>
        <v>148211</v>
      </c>
      <c r="G6" s="14">
        <f>[1]T_4_KÖT!$F$53-4280262</f>
        <v>311724</v>
      </c>
    </row>
    <row r="7" spans="1:7" ht="15.75" hidden="1" x14ac:dyDescent="0.25">
      <c r="A7" s="11" t="s">
        <v>11</v>
      </c>
      <c r="B7" s="12" t="s">
        <v>8</v>
      </c>
      <c r="C7" s="13"/>
      <c r="D7" s="13"/>
      <c r="E7" s="13">
        <f t="shared" si="0"/>
        <v>0</v>
      </c>
      <c r="F7" s="13"/>
      <c r="G7" s="14"/>
    </row>
    <row r="8" spans="1:7" ht="15.75" x14ac:dyDescent="0.25">
      <c r="A8" s="11" t="s">
        <v>12</v>
      </c>
      <c r="B8" s="12" t="s">
        <v>8</v>
      </c>
      <c r="C8" s="13">
        <v>202111</v>
      </c>
      <c r="D8" s="13">
        <v>166441</v>
      </c>
      <c r="E8" s="13">
        <f t="shared" si="0"/>
        <v>35670</v>
      </c>
      <c r="F8" s="13"/>
      <c r="G8" s="14">
        <f>[1]T_4_KÖT!$G$53-245771</f>
        <v>5416</v>
      </c>
    </row>
    <row r="9" spans="1:7" ht="15.75" x14ac:dyDescent="0.25">
      <c r="A9" s="11" t="s">
        <v>13</v>
      </c>
      <c r="B9" s="12" t="s">
        <v>8</v>
      </c>
      <c r="C9" s="13">
        <v>1283</v>
      </c>
      <c r="D9" s="13">
        <v>677</v>
      </c>
      <c r="E9" s="13">
        <f t="shared" si="0"/>
        <v>606</v>
      </c>
      <c r="F9" s="13"/>
      <c r="G9" s="14">
        <f>[1]T_4_KÖT!$H$53-10000</f>
        <v>0</v>
      </c>
    </row>
    <row r="10" spans="1:7" ht="15.75" x14ac:dyDescent="0.25">
      <c r="A10" s="11" t="s">
        <v>14</v>
      </c>
      <c r="B10" s="12" t="s">
        <v>8</v>
      </c>
      <c r="C10" s="13">
        <v>45132</v>
      </c>
      <c r="D10" s="13">
        <v>45132</v>
      </c>
      <c r="E10" s="13">
        <f t="shared" si="0"/>
        <v>0</v>
      </c>
      <c r="F10" s="13"/>
      <c r="G10" s="14">
        <f>[1]T_4_KÖT!$I$53-38500</f>
        <v>950</v>
      </c>
    </row>
    <row r="11" spans="1:7" ht="15.75" x14ac:dyDescent="0.25">
      <c r="A11" s="11" t="s">
        <v>15</v>
      </c>
      <c r="B11" s="12" t="s">
        <v>8</v>
      </c>
      <c r="C11" s="15">
        <v>485144</v>
      </c>
      <c r="D11" s="15">
        <v>469088</v>
      </c>
      <c r="E11" s="15">
        <f t="shared" si="0"/>
        <v>16056</v>
      </c>
      <c r="F11" s="15"/>
      <c r="G11" s="16">
        <f>[1]T_4_KÖT!$J$53-503212</f>
        <v>62419</v>
      </c>
    </row>
    <row r="12" spans="1:7" ht="15.75" x14ac:dyDescent="0.25">
      <c r="A12" s="11" t="s">
        <v>16</v>
      </c>
      <c r="B12" s="12" t="s">
        <v>8</v>
      </c>
      <c r="C12" s="13">
        <v>64728</v>
      </c>
      <c r="D12" s="13">
        <v>27423</v>
      </c>
      <c r="E12" s="13">
        <f t="shared" si="0"/>
        <v>37305</v>
      </c>
      <c r="F12" s="13"/>
      <c r="G12" s="14">
        <f>[1]T_4_KÖT!$N$53-500</f>
        <v>62837</v>
      </c>
    </row>
    <row r="13" spans="1:7" ht="15.75" x14ac:dyDescent="0.25">
      <c r="A13" s="11" t="s">
        <v>17</v>
      </c>
      <c r="B13" s="12" t="s">
        <v>8</v>
      </c>
      <c r="C13" s="13">
        <v>306722</v>
      </c>
      <c r="D13" s="13">
        <v>169325</v>
      </c>
      <c r="E13" s="13">
        <f t="shared" si="0"/>
        <v>137397</v>
      </c>
      <c r="F13" s="13"/>
      <c r="G13" s="14">
        <f>[1]T_4_KÖT!$P$53+[1]T_4_KÖT!$Q$53-45000</f>
        <v>167721</v>
      </c>
    </row>
    <row r="14" spans="1:7" ht="15.75" x14ac:dyDescent="0.25">
      <c r="A14" s="11" t="s">
        <v>18</v>
      </c>
      <c r="B14" s="12" t="s">
        <v>8</v>
      </c>
      <c r="C14" s="13">
        <v>50226</v>
      </c>
      <c r="D14" s="13">
        <v>20548</v>
      </c>
      <c r="E14" s="13">
        <f t="shared" si="0"/>
        <v>29678</v>
      </c>
      <c r="F14" s="13"/>
      <c r="G14" s="14">
        <f>[1]T_4_KÖT!$M$53-12872</f>
        <v>10093</v>
      </c>
    </row>
    <row r="15" spans="1:7" ht="15.75" x14ac:dyDescent="0.25">
      <c r="A15" s="11" t="s">
        <v>19</v>
      </c>
      <c r="B15" s="12" t="s">
        <v>8</v>
      </c>
      <c r="C15" s="13">
        <v>3703462</v>
      </c>
      <c r="D15" s="13">
        <v>2579131</v>
      </c>
      <c r="E15" s="13">
        <f t="shared" si="0"/>
        <v>1124331</v>
      </c>
      <c r="F15" s="13"/>
      <c r="G15" s="14">
        <f>[1]T_4_KÖT!$L$53-1204783</f>
        <v>1742047</v>
      </c>
    </row>
    <row r="16" spans="1:7" ht="15.75" x14ac:dyDescent="0.25">
      <c r="A16" s="11" t="s">
        <v>20</v>
      </c>
      <c r="B16" s="12" t="s">
        <v>8</v>
      </c>
      <c r="C16" s="13">
        <v>902501</v>
      </c>
      <c r="D16" s="13"/>
      <c r="E16" s="13">
        <f t="shared" si="0"/>
        <v>902501</v>
      </c>
      <c r="F16" s="13">
        <v>292500</v>
      </c>
      <c r="G16" s="14">
        <f>[1]T_4_KÖT!$K$53-1667058</f>
        <v>91418</v>
      </c>
    </row>
    <row r="17" spans="1:7" ht="15.75" hidden="1" x14ac:dyDescent="0.25">
      <c r="A17" s="11" t="s">
        <v>21</v>
      </c>
      <c r="B17" s="12" t="s">
        <v>8</v>
      </c>
      <c r="C17" s="13"/>
      <c r="D17" s="13"/>
      <c r="E17" s="13">
        <f t="shared" si="0"/>
        <v>0</v>
      </c>
      <c r="F17" s="13">
        <f t="shared" ref="F17:F22" si="1">E17</f>
        <v>0</v>
      </c>
      <c r="G17" s="14"/>
    </row>
    <row r="18" spans="1:7" ht="15.75" hidden="1" x14ac:dyDescent="0.25">
      <c r="A18" s="11" t="s">
        <v>22</v>
      </c>
      <c r="B18" s="12" t="s">
        <v>8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hidden="1" x14ac:dyDescent="0.25">
      <c r="A19" s="11" t="s">
        <v>23</v>
      </c>
      <c r="B19" s="12" t="s">
        <v>8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6.5" thickBot="1" x14ac:dyDescent="0.3">
      <c r="A20" s="11" t="s">
        <v>24</v>
      </c>
      <c r="B20" s="12" t="s">
        <v>8</v>
      </c>
      <c r="C20" s="13">
        <v>13452</v>
      </c>
      <c r="D20" s="13">
        <v>4000</v>
      </c>
      <c r="E20" s="13">
        <f t="shared" si="0"/>
        <v>9452</v>
      </c>
      <c r="F20" s="13"/>
      <c r="G20" s="14">
        <f>[1]T_4_KÖT!$O$53-10000</f>
        <v>8452</v>
      </c>
    </row>
    <row r="21" spans="1:7" ht="15.75" hidden="1" x14ac:dyDescent="0.25">
      <c r="A21" s="11" t="s">
        <v>25</v>
      </c>
      <c r="B21" s="12" t="s">
        <v>8</v>
      </c>
      <c r="C21" s="13"/>
      <c r="D21" s="13">
        <v>0</v>
      </c>
      <c r="E21" s="13">
        <f t="shared" si="0"/>
        <v>0</v>
      </c>
      <c r="F21" s="13">
        <f t="shared" si="1"/>
        <v>0</v>
      </c>
      <c r="G21" s="14"/>
    </row>
    <row r="22" spans="1:7" ht="15.75" hidden="1" x14ac:dyDescent="0.25">
      <c r="A22" s="11" t="s">
        <v>26</v>
      </c>
      <c r="B22" s="12" t="s">
        <v>8</v>
      </c>
      <c r="C22" s="13"/>
      <c r="D22" s="13"/>
      <c r="E22" s="13">
        <f t="shared" si="0"/>
        <v>0</v>
      </c>
      <c r="F22" s="13">
        <f t="shared" si="1"/>
        <v>0</v>
      </c>
      <c r="G22" s="14"/>
    </row>
    <row r="23" spans="1:7" ht="15.75" hidden="1" x14ac:dyDescent="0.25">
      <c r="A23" s="17" t="s">
        <v>27</v>
      </c>
      <c r="B23" s="18"/>
      <c r="C23" s="19"/>
      <c r="D23" s="20"/>
      <c r="E23" s="21"/>
      <c r="F23" s="13"/>
      <c r="G23" s="22"/>
    </row>
    <row r="24" spans="1:7" ht="15.75" hidden="1" x14ac:dyDescent="0.25">
      <c r="A24" s="42"/>
      <c r="B24" s="24"/>
      <c r="C24" s="25"/>
      <c r="D24" s="26"/>
      <c r="E24" s="27"/>
      <c r="F24" s="28"/>
      <c r="G24" s="29"/>
    </row>
    <row r="25" spans="1:7" ht="16.5" hidden="1" thickBot="1" x14ac:dyDescent="0.3">
      <c r="A25" s="43"/>
      <c r="B25" s="30" t="s">
        <v>8</v>
      </c>
      <c r="C25" s="31"/>
      <c r="D25" s="31"/>
      <c r="E25" s="31">
        <f>C26-D26</f>
        <v>2920312</v>
      </c>
      <c r="F25" s="31">
        <f>SUM(F4:F23)</f>
        <v>440711</v>
      </c>
      <c r="G25" s="29">
        <f>SUM(G4:G24)</f>
        <v>2467822</v>
      </c>
    </row>
    <row r="26" spans="1:7" ht="16.5" thickBot="1" x14ac:dyDescent="0.3">
      <c r="A26" s="32" t="s">
        <v>28</v>
      </c>
      <c r="B26" s="33" t="s">
        <v>8</v>
      </c>
      <c r="C26" s="32">
        <f>SUM(C4:C25)</f>
        <v>10274281</v>
      </c>
      <c r="D26" s="32">
        <f>SUM(D4:D25)</f>
        <v>7353969</v>
      </c>
      <c r="E26" s="32">
        <f>SUM(E4:E23)</f>
        <v>2920312</v>
      </c>
      <c r="F26" s="32">
        <f>SUM(F25:F25)</f>
        <v>440711</v>
      </c>
      <c r="G26" s="34">
        <f>SUM(G25:G25)</f>
        <v>2467822</v>
      </c>
    </row>
    <row r="27" spans="1:7" ht="15.75" x14ac:dyDescent="0.25">
      <c r="A27" s="35"/>
      <c r="B27" s="23"/>
      <c r="C27" s="36"/>
      <c r="D27" s="36"/>
      <c r="E27" s="36"/>
      <c r="F27" s="36"/>
      <c r="G27" s="36"/>
    </row>
    <row r="28" spans="1:7" ht="15.75" hidden="1" x14ac:dyDescent="0.25">
      <c r="A28" s="37" t="s">
        <v>29</v>
      </c>
      <c r="B28" s="37"/>
      <c r="C28" s="38"/>
      <c r="D28" s="39"/>
      <c r="E28" s="38"/>
      <c r="F28" s="38"/>
      <c r="G28" s="38"/>
    </row>
    <row r="29" spans="1:7" ht="15.75" hidden="1" x14ac:dyDescent="0.25">
      <c r="A29" s="37"/>
      <c r="B29" s="37"/>
      <c r="C29" s="38"/>
      <c r="D29" s="40">
        <f>SUM(D26:D28)</f>
        <v>7353969</v>
      </c>
      <c r="E29" s="38">
        <f>E26-E27-E28</f>
        <v>2920312</v>
      </c>
      <c r="F29" s="38"/>
      <c r="G29" s="38"/>
    </row>
    <row r="31" spans="1:7" s="41" customFormat="1" ht="15.75" x14ac:dyDescent="0.25">
      <c r="E31" s="38"/>
    </row>
  </sheetData>
  <printOptions horizontalCentered="1"/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&amp;C
&amp;14Előirányzat maradványok kimutatása kiemelt jogcímenként&amp;R6.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Szigetiné Bangó Ildikó</dc:creator>
  <cp:lastModifiedBy>Szigetiné Bangó Ildikó</cp:lastModifiedBy>
  <cp:lastPrinted>2015-05-18T15:38:11Z</cp:lastPrinted>
  <dcterms:created xsi:type="dcterms:W3CDTF">2015-05-18T15:35:39Z</dcterms:created>
  <dcterms:modified xsi:type="dcterms:W3CDTF">2015-05-18T15:38:19Z</dcterms:modified>
</cp:coreProperties>
</file>