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\HUPENZU\2014\Pénzmaradvány\Leadott\"/>
    </mc:Choice>
  </mc:AlternateContent>
  <bookViews>
    <workbookView xWindow="0" yWindow="0" windowWidth="19200" windowHeight="10995" activeTab="1"/>
  </bookViews>
  <sheets>
    <sheet name="Önkorm" sheetId="1" r:id="rId1"/>
    <sheet name="Hivatal" sheetId="2" r:id="rId2"/>
  </sheets>
  <externalReferences>
    <externalReference r:id="rId3"/>
  </externalReferences>
  <definedNames>
    <definedName name="_xlnm.Print_Area" localSheetId="0">Önkorm!$A$7:$H$221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 l="1"/>
  <c r="H34" i="2" s="1"/>
  <c r="I10" i="2"/>
  <c r="I34" i="2"/>
  <c r="H251" i="1"/>
  <c r="H201" i="1"/>
  <c r="H167" i="1"/>
  <c r="H149" i="1"/>
  <c r="H121" i="1"/>
  <c r="H95" i="1"/>
  <c r="H84" i="1"/>
  <c r="H60" i="1"/>
  <c r="H65" i="1" s="1"/>
  <c r="H20" i="1"/>
  <c r="I20" i="1"/>
  <c r="G20" i="1" s="1"/>
  <c r="I21" i="1"/>
  <c r="I24" i="1"/>
  <c r="I60" i="1"/>
  <c r="I65" i="1" s="1"/>
  <c r="I84" i="1"/>
  <c r="I88" i="1"/>
  <c r="I90" i="1"/>
  <c r="I95" i="1"/>
  <c r="I121" i="1"/>
  <c r="I149" i="1"/>
  <c r="I167" i="1"/>
  <c r="I185" i="1"/>
  <c r="I187" i="1" s="1"/>
  <c r="I201" i="1"/>
  <c r="G212" i="1"/>
  <c r="G187" i="1"/>
  <c r="G167" i="1"/>
  <c r="G159" i="1"/>
  <c r="G149" i="1"/>
  <c r="G130" i="1"/>
  <c r="G112" i="1"/>
  <c r="G99" i="1"/>
  <c r="I218" i="1" l="1"/>
  <c r="I99" i="1"/>
  <c r="I51" i="1"/>
  <c r="I169" i="1" s="1"/>
  <c r="G41" i="1"/>
  <c r="G51" i="1" s="1"/>
  <c r="G34" i="2"/>
  <c r="E34" i="2"/>
  <c r="G198" i="1"/>
  <c r="G201" i="1" s="1"/>
  <c r="G218" i="1" s="1"/>
  <c r="G79" i="1"/>
  <c r="G84" i="1" s="1"/>
  <c r="G55" i="1"/>
  <c r="G65" i="1" s="1"/>
  <c r="I221" i="1" l="1"/>
  <c r="G169" i="1"/>
  <c r="G221" i="1" s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3" i="2"/>
  <c r="F24" i="2"/>
  <c r="F25" i="2"/>
  <c r="C34" i="2"/>
  <c r="D34" i="2"/>
  <c r="F34" i="2" s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25" i="1"/>
  <c r="F209" i="1"/>
  <c r="F210" i="1"/>
  <c r="F208" i="1"/>
  <c r="F198" i="1"/>
  <c r="F197" i="1"/>
  <c r="F185" i="1"/>
  <c r="H185" i="1" s="1"/>
  <c r="H187" i="1" s="1"/>
  <c r="H218" i="1" s="1"/>
  <c r="F177" i="1"/>
  <c r="F164" i="1"/>
  <c r="F163" i="1"/>
  <c r="F156" i="1"/>
  <c r="F157" i="1"/>
  <c r="F155" i="1"/>
  <c r="F139" i="1"/>
  <c r="F140" i="1"/>
  <c r="F141" i="1"/>
  <c r="F142" i="1"/>
  <c r="F143" i="1"/>
  <c r="F144" i="1"/>
  <c r="F138" i="1"/>
  <c r="F128" i="1"/>
  <c r="F127" i="1"/>
  <c r="F108" i="1"/>
  <c r="F89" i="1"/>
  <c r="F90" i="1"/>
  <c r="H90" i="1" s="1"/>
  <c r="F91" i="1"/>
  <c r="F92" i="1"/>
  <c r="F93" i="1"/>
  <c r="F94" i="1"/>
  <c r="F96" i="1"/>
  <c r="F88" i="1"/>
  <c r="H88" i="1" s="1"/>
  <c r="F80" i="1"/>
  <c r="F81" i="1"/>
  <c r="F79" i="1"/>
  <c r="F46" i="1"/>
  <c r="F47" i="1"/>
  <c r="F48" i="1"/>
  <c r="F49" i="1"/>
  <c r="F60" i="1"/>
  <c r="F61" i="1"/>
  <c r="F62" i="1"/>
  <c r="F63" i="1"/>
  <c r="F56" i="1"/>
  <c r="F57" i="1"/>
  <c r="F58" i="1"/>
  <c r="F59" i="1"/>
  <c r="F55" i="1"/>
  <c r="F21" i="1"/>
  <c r="H21" i="1" s="1"/>
  <c r="F23" i="1"/>
  <c r="F24" i="1"/>
  <c r="H24" i="1" s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20" i="1"/>
  <c r="E251" i="1"/>
  <c r="D251" i="1"/>
  <c r="J251" i="1" s="1"/>
  <c r="C251" i="1"/>
  <c r="I251" i="1" s="1"/>
  <c r="E212" i="1"/>
  <c r="D212" i="1"/>
  <c r="C212" i="1"/>
  <c r="E201" i="1"/>
  <c r="D201" i="1"/>
  <c r="C201" i="1"/>
  <c r="E193" i="1"/>
  <c r="D193" i="1"/>
  <c r="C193" i="1"/>
  <c r="E187" i="1"/>
  <c r="D187" i="1"/>
  <c r="C187" i="1"/>
  <c r="E179" i="1"/>
  <c r="D179" i="1"/>
  <c r="C179" i="1"/>
  <c r="E167" i="1"/>
  <c r="D167" i="1"/>
  <c r="C167" i="1"/>
  <c r="E159" i="1"/>
  <c r="D159" i="1"/>
  <c r="C159" i="1"/>
  <c r="E149" i="1"/>
  <c r="D149" i="1"/>
  <c r="C149" i="1"/>
  <c r="E130" i="1"/>
  <c r="D130" i="1"/>
  <c r="C130" i="1"/>
  <c r="E112" i="1"/>
  <c r="D112" i="1"/>
  <c r="C112" i="1"/>
  <c r="E99" i="1"/>
  <c r="D99" i="1"/>
  <c r="C99" i="1"/>
  <c r="E84" i="1"/>
  <c r="D84" i="1"/>
  <c r="F84" i="1" s="1"/>
  <c r="C84" i="1"/>
  <c r="E71" i="1"/>
  <c r="D71" i="1"/>
  <c r="C71" i="1"/>
  <c r="E65" i="1"/>
  <c r="D65" i="1"/>
  <c r="C65" i="1"/>
  <c r="E51" i="1"/>
  <c r="D51" i="1"/>
  <c r="C51" i="1"/>
  <c r="F51" i="1" l="1"/>
  <c r="F99" i="1"/>
  <c r="F159" i="1"/>
  <c r="H99" i="1"/>
  <c r="H169" i="1" s="1"/>
  <c r="H221" i="1" s="1"/>
  <c r="F130" i="1"/>
  <c r="F65" i="1"/>
  <c r="F112" i="1"/>
  <c r="F167" i="1"/>
  <c r="F201" i="1"/>
  <c r="F218" i="1" s="1"/>
  <c r="F212" i="1"/>
  <c r="F149" i="1"/>
  <c r="F251" i="1"/>
  <c r="D169" i="1"/>
  <c r="E169" i="1"/>
  <c r="D218" i="1"/>
  <c r="C169" i="1"/>
  <c r="C218" i="1"/>
  <c r="E218" i="1"/>
  <c r="K251" i="1"/>
  <c r="F169" i="1" l="1"/>
  <c r="F221" i="1" s="1"/>
  <c r="C221" i="1"/>
  <c r="D221" i="1"/>
  <c r="E221" i="1"/>
</calcChain>
</file>

<file path=xl/sharedStrings.xml><?xml version="1.0" encoding="utf-8"?>
<sst xmlns="http://schemas.openxmlformats.org/spreadsheetml/2006/main" count="312" uniqueCount="199">
  <si>
    <t>Sor-</t>
  </si>
  <si>
    <t>Jogcím</t>
  </si>
  <si>
    <t>2013.évi</t>
  </si>
  <si>
    <t>szám</t>
  </si>
  <si>
    <t>eredeti</t>
  </si>
  <si>
    <t>érvényes</t>
  </si>
  <si>
    <t>Teljesítés</t>
  </si>
  <si>
    <t>előirányzat</t>
  </si>
  <si>
    <t>I.</t>
  </si>
  <si>
    <t>Önkormányzati feladatok</t>
  </si>
  <si>
    <t>A</t>
  </si>
  <si>
    <t xml:space="preserve">Kötelező feladatok </t>
  </si>
  <si>
    <t>Helyi közutak, közterek és parkok</t>
  </si>
  <si>
    <t>a</t>
  </si>
  <si>
    <t xml:space="preserve">Közlekedési kiskorrekció </t>
  </si>
  <si>
    <t>b</t>
  </si>
  <si>
    <t xml:space="preserve">Járdaépítés </t>
  </si>
  <si>
    <t>c</t>
  </si>
  <si>
    <t xml:space="preserve">Műszaki előkészítés </t>
  </si>
  <si>
    <t>d</t>
  </si>
  <si>
    <t>Forgalomtechnikai eszközök láthatóságának fejlesztése</t>
  </si>
  <si>
    <t>e</t>
  </si>
  <si>
    <t>Gyalogátkelő helyek kialakítása (Gábor Á., Bimbó út, Tüske u., Ürömi út)</t>
  </si>
  <si>
    <t>f</t>
  </si>
  <si>
    <t xml:space="preserve">Útépítés </t>
  </si>
  <si>
    <t>g</t>
  </si>
  <si>
    <t>Közterületi parkolóhelyek kialakítása zöldterület rendezésével</t>
  </si>
  <si>
    <t>h</t>
  </si>
  <si>
    <t>Közlekedési csomópontok áteresztőképességének növelése</t>
  </si>
  <si>
    <t>i</t>
  </si>
  <si>
    <t>Korlátozott várakozási övezet forgalomtechnikai beavatkozások</t>
  </si>
  <si>
    <t>j</t>
  </si>
  <si>
    <t>Kapy út- Csatárka u.-Törökvész út körforgalom kialakítása</t>
  </si>
  <si>
    <t>k</t>
  </si>
  <si>
    <t>Játszóeszközök kihelyezése</t>
  </si>
  <si>
    <t>l</t>
  </si>
  <si>
    <t>Játszóeszközök lecserélése</t>
  </si>
  <si>
    <t>m</t>
  </si>
  <si>
    <t>Faveremrácsok pótlása</t>
  </si>
  <si>
    <t>n</t>
  </si>
  <si>
    <t>Dézsák kihelyezése</t>
  </si>
  <si>
    <t>o</t>
  </si>
  <si>
    <t>Közterület lejegyzés utáni kártalanítás</t>
  </si>
  <si>
    <t>p</t>
  </si>
  <si>
    <t>Játszóeszközök szabványosítása</t>
  </si>
  <si>
    <t>q</t>
  </si>
  <si>
    <t>Körfutópálya kialakítása - Vérhalom tér</t>
  </si>
  <si>
    <t>r</t>
  </si>
  <si>
    <t xml:space="preserve">Kerékpárutak fejlesztése, kerékpártároló kihelyezése </t>
  </si>
  <si>
    <t>s</t>
  </si>
  <si>
    <t xml:space="preserve">Faültetés </t>
  </si>
  <si>
    <t>t</t>
  </si>
  <si>
    <t xml:space="preserve">Földutak szilárd burkolása </t>
  </si>
  <si>
    <t>u</t>
  </si>
  <si>
    <t>Hvölgyi-Kelemen u.kereszteződés közmű+hídszélesítés</t>
  </si>
  <si>
    <t>v</t>
  </si>
  <si>
    <t>Behajtásgátló eszközök telepítése</t>
  </si>
  <si>
    <t>w</t>
  </si>
  <si>
    <t>Csatárka u.-Csalit u.-Szikla u.határolt közterület fejlesztése pályázat</t>
  </si>
  <si>
    <t>x</t>
  </si>
  <si>
    <t>Nagy Lajos park rekonstrukció fejlesztési pályázat</t>
  </si>
  <si>
    <t>y</t>
  </si>
  <si>
    <t>Hidegkúti temetkezési emlékhely kialakítása</t>
  </si>
  <si>
    <t>Közterületi lépcső (Keleti K. u. 37.)</t>
  </si>
  <si>
    <t>Korlátozott várakozási övezet bővítése</t>
  </si>
  <si>
    <t>Mozgássérültek számára parkolóhelyek kialakítása</t>
  </si>
  <si>
    <t>Fillér utca-Garas utca jelzőlámpás csomópont</t>
  </si>
  <si>
    <t>Helyi közutak, közterek és parkok összesen:</t>
  </si>
  <si>
    <t>Parkoltatás</t>
  </si>
  <si>
    <t>Egyéb gépek, berendezések</t>
  </si>
  <si>
    <t>PH. Frankel L. u. 1.</t>
  </si>
  <si>
    <t>Egyedi szoftverek beszerzése</t>
  </si>
  <si>
    <t>Fénymásoló és kieg. vásárlás</t>
  </si>
  <si>
    <t>Parkoló automaták</t>
  </si>
  <si>
    <t>Jármű vásárlása - új (közbeszerzéssel)</t>
  </si>
  <si>
    <t>Kamerarendszer</t>
  </si>
  <si>
    <t>Szerver vásárlás</t>
  </si>
  <si>
    <t>Parkoltatás összesen:</t>
  </si>
  <si>
    <t>Közterület-felügyelet</t>
  </si>
  <si>
    <t>Mobil kamerás rendszer beszerzése Városrendészet részére</t>
  </si>
  <si>
    <t>Közterület-felügyelet összesen:</t>
  </si>
  <si>
    <t>Településrendezés, településfejlesztés</t>
  </si>
  <si>
    <t>Turizmussal kapcsolatos feladatok</t>
  </si>
  <si>
    <t>Egészségügyi alapellátás</t>
  </si>
  <si>
    <t>Egészségközpont</t>
  </si>
  <si>
    <t>Tölgyfa u.-Fekete Sas u.Rendelőintézet komplex akadálymentesítése</t>
  </si>
  <si>
    <t>Orvosi rendelő Községház u. 12-16.</t>
  </si>
  <si>
    <t>Egészségügyi alapellátás összesen:</t>
  </si>
  <si>
    <t>Óvodai ellátás</t>
  </si>
  <si>
    <t>Óvoda fejlesztése pályázat KMOP-4.6.1.</t>
  </si>
  <si>
    <t>Labanc u. 2. Óvoda beruházása</t>
  </si>
  <si>
    <t>Völgy u. 1-3. Óvoda beruházása</t>
  </si>
  <si>
    <t>Bolyai Óvoda beruházása - kazán cseréje</t>
  </si>
  <si>
    <t>Virágárok u. 15. kapacitás bővítése</t>
  </si>
  <si>
    <t>Törökvész úti Óvoda beruházása - pinceszigetelés</t>
  </si>
  <si>
    <t>Labanc u. 2. Óvoda energetikai pályázat</t>
  </si>
  <si>
    <t>Budakeszi út 75. Óvoda energetikai pályázat</t>
  </si>
  <si>
    <t>Óvodai ellátás összesen:</t>
  </si>
  <si>
    <t>Szociális, gyermekjóléti szolg.és ell.</t>
  </si>
  <si>
    <t>Törökvész út 18. - bölcsődei kapacitásbővítés / terv</t>
  </si>
  <si>
    <t>Törökvész út 18. - bölcsődei kapacitásbővítés III. ütem</t>
  </si>
  <si>
    <t>Varsányi I. u. 32. - bölcsődei kapacitásbővítés / terv</t>
  </si>
  <si>
    <t>Szociális, gyermekjóléti szolg.és ellátás összesen:</t>
  </si>
  <si>
    <t>Hajléktalan ellátás</t>
  </si>
  <si>
    <t>Helyi közművelődési tevékenység</t>
  </si>
  <si>
    <t>Saját tul.lakás- és helyiséggazdálkodás</t>
  </si>
  <si>
    <t>Helyi adóval kapcsolatos feladatok</t>
  </si>
  <si>
    <t>Sport és szabadidő tevékenység</t>
  </si>
  <si>
    <t>Sportpályák csapadékvíz elvezetése</t>
  </si>
  <si>
    <t>Hidegkúti sportpályák tervezése</t>
  </si>
  <si>
    <t>Sport és szabadidő tevékenység összesen:</t>
  </si>
  <si>
    <t>Helyi közbiztonság</t>
  </si>
  <si>
    <t>Nemzetiségek támogatása</t>
  </si>
  <si>
    <t>Oktatási intézmények működtetése, fejlesztése</t>
  </si>
  <si>
    <t>Újlaki Általános Iskola beruházása</t>
  </si>
  <si>
    <t>Klebelsberg Kuno Ált. Isk. és Gimn. könyvtárépület átalakítása</t>
  </si>
  <si>
    <t>Átszervezésekhez kapcsolódó beruházások</t>
  </si>
  <si>
    <t>Pitypang Utcai Iskola eszköz beszerzés</t>
  </si>
  <si>
    <t>Pitypang Utcai Iskola mosogatógép beszerzés</t>
  </si>
  <si>
    <t>Járdányi Pál Zeneiskola eszköz beszerzés</t>
  </si>
  <si>
    <t>Ökumenikus Iskola garanciális visszatartás</t>
  </si>
  <si>
    <t xml:space="preserve"> </t>
  </si>
  <si>
    <t>Oktatási intézmények működtetése, fejlesztése összesen:</t>
  </si>
  <si>
    <t>Egyéb jogi tevékenység</t>
  </si>
  <si>
    <t>Egyéb, jogszab.alapján kötelező feladat</t>
  </si>
  <si>
    <t>Beruházásokhoz kapcsolódó közműfejlesztés</t>
  </si>
  <si>
    <t xml:space="preserve">Beruházási közbeszerzések lebonyolítási díja </t>
  </si>
  <si>
    <t>Ügyfélszolgálati Központ beruházása / kommunikációs akadálymentesítés</t>
  </si>
  <si>
    <t>Egyéb, jogszab.alapján kötelező feladat összesen:</t>
  </si>
  <si>
    <t>Önk-i egyéb vagyonnal való gazdálkodás</t>
  </si>
  <si>
    <t xml:space="preserve">Jármű vásárlása - új </t>
  </si>
  <si>
    <t>Frankel L. u. 7-9.   irattári fűtés kialakítása</t>
  </si>
  <si>
    <t>Önk-i egyéb vagyonnal való gazdálkodás összesen:</t>
  </si>
  <si>
    <t>Kötelező feladatok összesen ( A ):</t>
  </si>
  <si>
    <t>B</t>
  </si>
  <si>
    <t xml:space="preserve">Önként vállalt feladatok </t>
  </si>
  <si>
    <t>Állateü.tevékenység</t>
  </si>
  <si>
    <t>Hulladékgazdálkodás és környezetvédelem</t>
  </si>
  <si>
    <t>Járdatisztító gépek vásárlása</t>
  </si>
  <si>
    <t>Hulladékgazdálkodás és környezetvédelem összesen:</t>
  </si>
  <si>
    <t>Média tevékenység (újság, honlap)</t>
  </si>
  <si>
    <t xml:space="preserve">Közvilágítás </t>
  </si>
  <si>
    <t>Közvilágítás fejlesztése</t>
  </si>
  <si>
    <t>Közvilágítás összesen:</t>
  </si>
  <si>
    <t>Települési vízellátás</t>
  </si>
  <si>
    <t>Települési  vízellátás</t>
  </si>
  <si>
    <t>Települési vízellátás összesen:</t>
  </si>
  <si>
    <t>Szennyvízelvezetés és -kezelés</t>
  </si>
  <si>
    <t xml:space="preserve">Szennyvízcsatorna bekötővezeték kiépítése </t>
  </si>
  <si>
    <t>Felszíni vízelvezetés</t>
  </si>
  <si>
    <t>Szolgalmi jog alapítása és megváltása vízgyűjtőterületek 
csapadékvíz elvezetésével  kapcsolatban</t>
  </si>
  <si>
    <t>Szennyvízelvezetés és kezelés összesen:</t>
  </si>
  <si>
    <t>Önk-i egyéb önként vállalt feladatok</t>
  </si>
  <si>
    <t>FIDESZ-KDNP Frakció beruházása</t>
  </si>
  <si>
    <t xml:space="preserve">MSZP Frakció beruházása </t>
  </si>
  <si>
    <t>Gül Baba türbe komplex rekonstrukciós és hasznosítási javaslat koncepció terv elkészítése</t>
  </si>
  <si>
    <t>Önkormányzati egyéb önként vállalt feladatok összesen:</t>
  </si>
  <si>
    <t>Járóbeteg ellátás (ROTA vírus)</t>
  </si>
  <si>
    <t>Támogatások, ösztöndíjak</t>
  </si>
  <si>
    <t>Önként vállalt feladatok összesen ( B ):</t>
  </si>
  <si>
    <t>Önkormányzati feladatok összesen ( A + B )</t>
  </si>
  <si>
    <t>II.</t>
  </si>
  <si>
    <t>Polgármesteri Hivatal</t>
  </si>
  <si>
    <t xml:space="preserve">Egyéb gép, berendezés </t>
  </si>
  <si>
    <t>Szoftver vásárlás</t>
  </si>
  <si>
    <t>Számítógépek vásárlása</t>
  </si>
  <si>
    <t>Hálózat építés</t>
  </si>
  <si>
    <t xml:space="preserve">Nyomtató vásárlás </t>
  </si>
  <si>
    <t>Aktív eszközök hálózathoz</t>
  </si>
  <si>
    <t>Szerver bővítése</t>
  </si>
  <si>
    <t>Szerver licensz</t>
  </si>
  <si>
    <t>Frankel L. u. 1.</t>
  </si>
  <si>
    <t>Szünetmentes tápegység vásárlás</t>
  </si>
  <si>
    <t>Vonalas telefonközpont és készülékek beszerzése (Call Center)</t>
  </si>
  <si>
    <t xml:space="preserve">Polgármesteri Hivatal bútorcsere </t>
  </si>
  <si>
    <t>PH parkolóban kaputelefon</t>
  </si>
  <si>
    <t>Digitális térképek felhasználási joga</t>
  </si>
  <si>
    <t>Gépjármű flotta színvonal megőrzését szolgáló beszerzések cserével</t>
  </si>
  <si>
    <t>Q-monitor multimédiás rendszer</t>
  </si>
  <si>
    <t>Polgármesteri Hivatal II. emelet beépített bútor beszerzés</t>
  </si>
  <si>
    <t xml:space="preserve">Storage beszerzés </t>
  </si>
  <si>
    <t>Műalkotás - Nepomuki Szent János szobor</t>
  </si>
  <si>
    <t>Képzőműszeti alkotások (II.ker-i művészek)</t>
  </si>
  <si>
    <t xml:space="preserve">II. </t>
  </si>
  <si>
    <t>Polgármesteri Hivatal összesen</t>
  </si>
  <si>
    <t>Maradvány</t>
  </si>
  <si>
    <t>Visszaadni
 javasolt</t>
  </si>
  <si>
    <t xml:space="preserve">Új feladatként </t>
  </si>
  <si>
    <t>visszadni jav.</t>
  </si>
  <si>
    <t>Pesthidegkúti gyalogos közlekedés fejlesztése</t>
  </si>
  <si>
    <t xml:space="preserve">Óvoda: Labanc u. 2. befejező üteme </t>
  </si>
  <si>
    <t>Összes iskola eszköz beszerzésére</t>
  </si>
  <si>
    <t>Új osztályok eszköz beszerzése</t>
  </si>
  <si>
    <t>Rét u. 3. klímaberendezés felépítése</t>
  </si>
  <si>
    <t>Ingatlan vásárlás - árverésen való részvételhez</t>
  </si>
  <si>
    <t>kisértékű bútor</t>
  </si>
  <si>
    <t>Meglévő részesedések növelése</t>
  </si>
  <si>
    <t>Saját tul.lakás- és helyiséggazdálkodás összesen:</t>
  </si>
  <si>
    <t>Új vagy többlet feladatként visszaadni javasolt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</si>
</sst>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0"/>
      <name val="Times New Roman CE"/>
      <family val="1"/>
      <charset val="238"/>
    </font>
    <font>
      <b/>
      <sz val="13"/>
      <name val="Times New Roman CE"/>
      <charset val="238"/>
    </font>
    <font>
      <b/>
      <sz val="10"/>
      <name val="Times New Roman CE"/>
      <family val="1"/>
      <charset val="238"/>
    </font>
    <font>
      <b/>
      <sz val="10"/>
      <name val="Times New Roman CE"/>
      <charset val="238"/>
    </font>
    <font>
      <sz val="12"/>
      <name val="Arial CE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 CE"/>
      <charset val="238"/>
    </font>
    <font>
      <sz val="10"/>
      <name val="Times New Roman CE"/>
      <charset val="238"/>
    </font>
    <font>
      <i/>
      <sz val="10"/>
      <name val="Arial CE"/>
      <charset val="238"/>
    </font>
    <font>
      <b/>
      <sz val="12"/>
      <name val="Times New Roman CE"/>
      <charset val="238"/>
    </font>
    <font>
      <i/>
      <sz val="10"/>
      <name val="Times New Roman CE"/>
      <family val="1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Border="1"/>
    <xf numFmtId="0" fontId="1" fillId="2" borderId="0" xfId="0" applyFont="1" applyFill="1" applyBorder="1" applyAlignment="1">
      <alignment horizontal="right"/>
    </xf>
    <xf numFmtId="3" fontId="1" fillId="2" borderId="0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3" fontId="4" fillId="2" borderId="3" xfId="0" applyNumberFormat="1" applyFont="1" applyFill="1" applyBorder="1" applyAlignment="1">
      <alignment horizontal="center"/>
    </xf>
    <xf numFmtId="0" fontId="4" fillId="0" borderId="0" xfId="0" applyFont="1" applyBorder="1"/>
    <xf numFmtId="0" fontId="1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3" fontId="4" fillId="2" borderId="4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0" fontId="1" fillId="0" borderId="0" xfId="0" applyFont="1" applyBorder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3" fontId="3" fillId="2" borderId="8" xfId="0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9" xfId="0" applyFont="1" applyFill="1" applyBorder="1"/>
    <xf numFmtId="3" fontId="6" fillId="2" borderId="10" xfId="0" applyNumberFormat="1" applyFont="1" applyFill="1" applyBorder="1" applyAlignment="1">
      <alignment horizontal="right"/>
    </xf>
    <xf numFmtId="3" fontId="7" fillId="0" borderId="10" xfId="0" applyNumberFormat="1" applyFont="1" applyFill="1" applyBorder="1" applyAlignment="1">
      <alignment horizontal="right"/>
    </xf>
    <xf numFmtId="0" fontId="0" fillId="2" borderId="0" xfId="0" applyFont="1" applyFill="1"/>
    <xf numFmtId="0" fontId="6" fillId="2" borderId="3" xfId="0" applyFont="1" applyFill="1" applyBorder="1" applyAlignment="1">
      <alignment horizontal="center"/>
    </xf>
    <xf numFmtId="3" fontId="6" fillId="0" borderId="10" xfId="0" applyNumberFormat="1" applyFont="1" applyFill="1" applyBorder="1" applyAlignment="1">
      <alignment horizontal="right"/>
    </xf>
    <xf numFmtId="0" fontId="6" fillId="2" borderId="0" xfId="0" applyFont="1" applyFill="1"/>
    <xf numFmtId="0" fontId="8" fillId="2" borderId="9" xfId="0" applyFont="1" applyFill="1" applyBorder="1" applyAlignment="1">
      <alignment horizontal="center"/>
    </xf>
    <xf numFmtId="0" fontId="8" fillId="2" borderId="9" xfId="0" applyFont="1" applyFill="1" applyBorder="1"/>
    <xf numFmtId="0" fontId="9" fillId="2" borderId="3" xfId="0" applyFont="1" applyFill="1" applyBorder="1" applyAlignment="1">
      <alignment horizontal="center"/>
    </xf>
    <xf numFmtId="0" fontId="9" fillId="2" borderId="9" xfId="0" applyFont="1" applyFill="1" applyBorder="1"/>
    <xf numFmtId="3" fontId="3" fillId="2" borderId="10" xfId="0" applyNumberFormat="1" applyFont="1" applyFill="1" applyBorder="1" applyAlignment="1">
      <alignment horizontal="right"/>
    </xf>
    <xf numFmtId="3" fontId="1" fillId="0" borderId="10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1" fillId="2" borderId="9" xfId="0" applyFont="1" applyFill="1" applyBorder="1"/>
    <xf numFmtId="3" fontId="1" fillId="2" borderId="10" xfId="0" applyNumberFormat="1" applyFont="1" applyFill="1" applyBorder="1" applyAlignment="1">
      <alignment horizontal="right" vertical="center"/>
    </xf>
    <xf numFmtId="3" fontId="1" fillId="0" borderId="10" xfId="0" applyNumberFormat="1" applyFont="1" applyFill="1" applyBorder="1" applyAlignment="1">
      <alignment horizontal="right" vertical="center"/>
    </xf>
    <xf numFmtId="0" fontId="1" fillId="0" borderId="9" xfId="0" applyFont="1" applyFill="1" applyBorder="1"/>
    <xf numFmtId="3" fontId="1" fillId="0" borderId="10" xfId="0" applyNumberFormat="1" applyFont="1" applyBorder="1" applyAlignment="1">
      <alignment vertical="center"/>
    </xf>
    <xf numFmtId="0" fontId="1" fillId="0" borderId="3" xfId="0" applyFont="1" applyFill="1" applyBorder="1"/>
    <xf numFmtId="0" fontId="10" fillId="0" borderId="9" xfId="0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vertical="top"/>
    </xf>
    <xf numFmtId="3" fontId="1" fillId="0" borderId="10" xfId="0" applyNumberFormat="1" applyFont="1" applyFill="1" applyBorder="1" applyAlignment="1">
      <alignment horizontal="right" vertical="top"/>
    </xf>
    <xf numFmtId="0" fontId="1" fillId="0" borderId="3" xfId="0" applyFont="1" applyFill="1" applyBorder="1" applyAlignment="1">
      <alignment horizontal="center"/>
    </xf>
    <xf numFmtId="0" fontId="1" fillId="0" borderId="12" xfId="0" applyFont="1" applyFill="1" applyBorder="1"/>
    <xf numFmtId="0" fontId="10" fillId="0" borderId="3" xfId="0" applyFont="1" applyFill="1" applyBorder="1"/>
    <xf numFmtId="3" fontId="1" fillId="2" borderId="0" xfId="0" applyNumberFormat="1" applyFont="1" applyFill="1"/>
    <xf numFmtId="3" fontId="9" fillId="2" borderId="10" xfId="0" applyNumberFormat="1" applyFont="1" applyFill="1" applyBorder="1" applyAlignment="1">
      <alignment horizontal="right" vertical="center"/>
    </xf>
    <xf numFmtId="3" fontId="9" fillId="0" borderId="10" xfId="0" applyNumberFormat="1" applyFont="1" applyFill="1" applyBorder="1" applyAlignment="1">
      <alignment horizontal="right" vertical="center"/>
    </xf>
    <xf numFmtId="3" fontId="0" fillId="2" borderId="0" xfId="0" applyNumberFormat="1" applyFont="1" applyFill="1"/>
    <xf numFmtId="3" fontId="11" fillId="0" borderId="10" xfId="0" applyNumberFormat="1" applyFont="1" applyFill="1" applyBorder="1" applyAlignment="1">
      <alignment horizontal="right" vertical="center"/>
    </xf>
    <xf numFmtId="3" fontId="12" fillId="2" borderId="10" xfId="0" applyNumberFormat="1" applyFont="1" applyFill="1" applyBorder="1" applyAlignment="1">
      <alignment vertical="center"/>
    </xf>
    <xf numFmtId="0" fontId="1" fillId="0" borderId="9" xfId="0" applyFont="1" applyBorder="1"/>
    <xf numFmtId="0" fontId="12" fillId="0" borderId="9" xfId="0" applyFont="1" applyFill="1" applyBorder="1"/>
    <xf numFmtId="0" fontId="12" fillId="0" borderId="3" xfId="0" applyFont="1" applyFill="1" applyBorder="1"/>
    <xf numFmtId="0" fontId="1" fillId="2" borderId="9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9" fillId="2" borderId="13" xfId="0" applyFont="1" applyFill="1" applyBorder="1"/>
    <xf numFmtId="3" fontId="11" fillId="0" borderId="14" xfId="0" applyNumberFormat="1" applyFont="1" applyFill="1" applyBorder="1" applyAlignment="1">
      <alignment horizontal="right" vertical="center"/>
    </xf>
    <xf numFmtId="3" fontId="12" fillId="0" borderId="10" xfId="0" applyNumberFormat="1" applyFont="1" applyFill="1" applyBorder="1" applyAlignment="1">
      <alignment vertical="center"/>
    </xf>
    <xf numFmtId="0" fontId="13" fillId="2" borderId="3" xfId="0" applyFont="1" applyFill="1" applyBorder="1" applyAlignment="1">
      <alignment horizontal="center"/>
    </xf>
    <xf numFmtId="3" fontId="9" fillId="2" borderId="10" xfId="0" applyNumberFormat="1" applyFont="1" applyFill="1" applyBorder="1" applyAlignment="1">
      <alignment vertical="center"/>
    </xf>
    <xf numFmtId="3" fontId="9" fillId="0" borderId="1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top"/>
    </xf>
    <xf numFmtId="0" fontId="9" fillId="2" borderId="9" xfId="0" applyFont="1" applyFill="1" applyBorder="1" applyAlignment="1">
      <alignment vertical="top"/>
    </xf>
    <xf numFmtId="0" fontId="12" fillId="2" borderId="9" xfId="0" applyFont="1" applyFill="1" applyBorder="1"/>
    <xf numFmtId="3" fontId="12" fillId="2" borderId="10" xfId="0" applyNumberFormat="1" applyFont="1" applyFill="1" applyBorder="1" applyAlignment="1">
      <alignment horizontal="right" vertical="center"/>
    </xf>
    <xf numFmtId="3" fontId="12" fillId="0" borderId="10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center"/>
    </xf>
    <xf numFmtId="3" fontId="9" fillId="0" borderId="16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/>
    </xf>
    <xf numFmtId="0" fontId="8" fillId="2" borderId="12" xfId="0" applyFont="1" applyFill="1" applyBorder="1"/>
    <xf numFmtId="0" fontId="1" fillId="2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/>
    </xf>
    <xf numFmtId="3" fontId="9" fillId="0" borderId="14" xfId="0" applyNumberFormat="1" applyFont="1" applyFill="1" applyBorder="1" applyAlignment="1">
      <alignment horizontal="right" vertical="center"/>
    </xf>
    <xf numFmtId="0" fontId="14" fillId="2" borderId="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horizontal="right" vertical="center"/>
    </xf>
    <xf numFmtId="3" fontId="15" fillId="0" borderId="10" xfId="0" applyNumberFormat="1" applyFont="1" applyFill="1" applyBorder="1" applyAlignment="1">
      <alignment horizontal="right" vertical="center"/>
    </xf>
    <xf numFmtId="3" fontId="14" fillId="2" borderId="18" xfId="0" applyNumberFormat="1" applyFont="1" applyFill="1" applyBorder="1" applyAlignment="1">
      <alignment horizontal="right" vertical="center"/>
    </xf>
    <xf numFmtId="3" fontId="14" fillId="0" borderId="18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Border="1"/>
    <xf numFmtId="3" fontId="0" fillId="0" borderId="0" xfId="0" applyNumberFormat="1" applyBorder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wrapText="1"/>
    </xf>
    <xf numFmtId="3" fontId="1" fillId="0" borderId="11" xfId="0" applyNumberFormat="1" applyFont="1" applyFill="1" applyBorder="1" applyAlignment="1">
      <alignment horizontal="right" vertical="center"/>
    </xf>
    <xf numFmtId="3" fontId="1" fillId="0" borderId="11" xfId="0" applyNumberFormat="1" applyFont="1" applyFill="1" applyBorder="1" applyAlignment="1">
      <alignment horizontal="right" vertical="top"/>
    </xf>
    <xf numFmtId="3" fontId="12" fillId="0" borderId="11" xfId="0" applyNumberFormat="1" applyFont="1" applyFill="1" applyBorder="1" applyAlignment="1">
      <alignment vertical="center"/>
    </xf>
    <xf numFmtId="3" fontId="12" fillId="0" borderId="11" xfId="0" applyNumberFormat="1" applyFont="1" applyFill="1" applyBorder="1" applyAlignment="1">
      <alignment horizontal="right" vertical="center"/>
    </xf>
    <xf numFmtId="3" fontId="16" fillId="2" borderId="0" xfId="0" applyNumberFormat="1" applyFont="1" applyFill="1"/>
    <xf numFmtId="3" fontId="1" fillId="3" borderId="11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4" fillId="2" borderId="3" xfId="0" applyNumberFormat="1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wrapText="1"/>
    </xf>
    <xf numFmtId="3" fontId="4" fillId="2" borderId="3" xfId="0" applyNumberFormat="1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 wrapText="1"/>
    </xf>
    <xf numFmtId="3" fontId="4" fillId="2" borderId="4" xfId="0" applyNumberFormat="1" applyFont="1" applyFill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nzugy/HUPENZU/2013/Z&#225;rsz&#225;mad&#225;s/ELFOGADOTT/2013_&#233;vi_besz&#225;mol&#243;_8_2014_04_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_1_mérleg"/>
      <sheetName val="T_2_kiadás_2013"/>
      <sheetName val="T_3_bevétel_2013"/>
      <sheetName val="4.tábla"/>
      <sheetName val="5.tábla"/>
      <sheetName val="6_sz_tábla K. "/>
      <sheetName val="6_sz_tábla B."/>
      <sheetName val="7.sz. tábla "/>
      <sheetName val="8_sz_tábla K. "/>
      <sheetName val="8_sz_tábla B. "/>
      <sheetName val="8 a tábla"/>
      <sheetName val="T.9.műk.peszk.kiad"/>
      <sheetName val="T.10.műk.bev."/>
      <sheetName val="T.11.felh.peszk.átad."/>
      <sheetName val="T.12.felhalm.bev."/>
      <sheetName val="T_13_kölcsönök"/>
      <sheetName val="T_14_Önk+PH_felúj_"/>
      <sheetName val="INT_14_tábla "/>
      <sheetName val="15_ Önk+PH_beruh "/>
      <sheetName val="INT_15_tábla"/>
      <sheetName val="T.16.Tartalék"/>
      <sheetName val="mérleg"/>
      <sheetName val="pforg"/>
      <sheetName val="pm."/>
      <sheetName val="pm.kimutatás"/>
      <sheetName val="pm.ÖM"/>
      <sheetName val="kötött normatív"/>
      <sheetName val="központosított"/>
      <sheetName val="cél,címzett"/>
    </sheetNames>
    <sheetDataSet>
      <sheetData sheetId="0"/>
      <sheetData sheetId="1"/>
      <sheetData sheetId="2"/>
      <sheetData sheetId="3">
        <row r="31">
          <cell r="DD31">
            <v>70039.802000000011</v>
          </cell>
          <cell r="DE31">
            <v>76902</v>
          </cell>
          <cell r="DF31">
            <v>157617</v>
          </cell>
          <cell r="DG31">
            <v>70039.802000000011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79"/>
  <sheetViews>
    <sheetView zoomScaleNormal="100" workbookViewId="0">
      <selection activeCell="F96" sqref="F96"/>
    </sheetView>
  </sheetViews>
  <sheetFormatPr defaultRowHeight="15" x14ac:dyDescent="0.25"/>
  <cols>
    <col min="1" max="1" width="5.7109375" style="92" customWidth="1"/>
    <col min="2" max="2" width="59.5703125" style="93" customWidth="1"/>
    <col min="3" max="3" width="11.7109375" style="3" hidden="1" customWidth="1"/>
    <col min="4" max="4" width="13.7109375" style="5" customWidth="1"/>
    <col min="5" max="7" width="13.7109375" style="52" customWidth="1"/>
    <col min="8" max="8" width="16.140625" style="52" customWidth="1"/>
    <col min="9" max="9" width="14.5703125" style="52" hidden="1" customWidth="1"/>
    <col min="10" max="11" width="6.7109375" style="52" customWidth="1"/>
    <col min="12" max="258" width="9.140625" style="29"/>
    <col min="259" max="259" width="5.7109375" style="29" customWidth="1"/>
    <col min="260" max="260" width="59.5703125" style="29" customWidth="1"/>
    <col min="261" max="261" width="11.7109375" style="29" customWidth="1"/>
    <col min="262" max="264" width="13.7109375" style="29" customWidth="1"/>
    <col min="265" max="267" width="0" style="29" hidden="1" customWidth="1"/>
    <col min="268" max="514" width="9.140625" style="29"/>
    <col min="515" max="515" width="5.7109375" style="29" customWidth="1"/>
    <col min="516" max="516" width="59.5703125" style="29" customWidth="1"/>
    <col min="517" max="517" width="11.7109375" style="29" customWidth="1"/>
    <col min="518" max="520" width="13.7109375" style="29" customWidth="1"/>
    <col min="521" max="523" width="0" style="29" hidden="1" customWidth="1"/>
    <col min="524" max="770" width="9.140625" style="29"/>
    <col min="771" max="771" width="5.7109375" style="29" customWidth="1"/>
    <col min="772" max="772" width="59.5703125" style="29" customWidth="1"/>
    <col min="773" max="773" width="11.7109375" style="29" customWidth="1"/>
    <col min="774" max="776" width="13.7109375" style="29" customWidth="1"/>
    <col min="777" max="779" width="0" style="29" hidden="1" customWidth="1"/>
    <col min="780" max="1026" width="9.140625" style="29"/>
    <col min="1027" max="1027" width="5.7109375" style="29" customWidth="1"/>
    <col min="1028" max="1028" width="59.5703125" style="29" customWidth="1"/>
    <col min="1029" max="1029" width="11.7109375" style="29" customWidth="1"/>
    <col min="1030" max="1032" width="13.7109375" style="29" customWidth="1"/>
    <col min="1033" max="1035" width="0" style="29" hidden="1" customWidth="1"/>
    <col min="1036" max="1282" width="9.140625" style="29"/>
    <col min="1283" max="1283" width="5.7109375" style="29" customWidth="1"/>
    <col min="1284" max="1284" width="59.5703125" style="29" customWidth="1"/>
    <col min="1285" max="1285" width="11.7109375" style="29" customWidth="1"/>
    <col min="1286" max="1288" width="13.7109375" style="29" customWidth="1"/>
    <col min="1289" max="1291" width="0" style="29" hidden="1" customWidth="1"/>
    <col min="1292" max="1538" width="9.140625" style="29"/>
    <col min="1539" max="1539" width="5.7109375" style="29" customWidth="1"/>
    <col min="1540" max="1540" width="59.5703125" style="29" customWidth="1"/>
    <col min="1541" max="1541" width="11.7109375" style="29" customWidth="1"/>
    <col min="1542" max="1544" width="13.7109375" style="29" customWidth="1"/>
    <col min="1545" max="1547" width="0" style="29" hidden="1" customWidth="1"/>
    <col min="1548" max="1794" width="9.140625" style="29"/>
    <col min="1795" max="1795" width="5.7109375" style="29" customWidth="1"/>
    <col min="1796" max="1796" width="59.5703125" style="29" customWidth="1"/>
    <col min="1797" max="1797" width="11.7109375" style="29" customWidth="1"/>
    <col min="1798" max="1800" width="13.7109375" style="29" customWidth="1"/>
    <col min="1801" max="1803" width="0" style="29" hidden="1" customWidth="1"/>
    <col min="1804" max="2050" width="9.140625" style="29"/>
    <col min="2051" max="2051" width="5.7109375" style="29" customWidth="1"/>
    <col min="2052" max="2052" width="59.5703125" style="29" customWidth="1"/>
    <col min="2053" max="2053" width="11.7109375" style="29" customWidth="1"/>
    <col min="2054" max="2056" width="13.7109375" style="29" customWidth="1"/>
    <col min="2057" max="2059" width="0" style="29" hidden="1" customWidth="1"/>
    <col min="2060" max="2306" width="9.140625" style="29"/>
    <col min="2307" max="2307" width="5.7109375" style="29" customWidth="1"/>
    <col min="2308" max="2308" width="59.5703125" style="29" customWidth="1"/>
    <col min="2309" max="2309" width="11.7109375" style="29" customWidth="1"/>
    <col min="2310" max="2312" width="13.7109375" style="29" customWidth="1"/>
    <col min="2313" max="2315" width="0" style="29" hidden="1" customWidth="1"/>
    <col min="2316" max="2562" width="9.140625" style="29"/>
    <col min="2563" max="2563" width="5.7109375" style="29" customWidth="1"/>
    <col min="2564" max="2564" width="59.5703125" style="29" customWidth="1"/>
    <col min="2565" max="2565" width="11.7109375" style="29" customWidth="1"/>
    <col min="2566" max="2568" width="13.7109375" style="29" customWidth="1"/>
    <col min="2569" max="2571" width="0" style="29" hidden="1" customWidth="1"/>
    <col min="2572" max="2818" width="9.140625" style="29"/>
    <col min="2819" max="2819" width="5.7109375" style="29" customWidth="1"/>
    <col min="2820" max="2820" width="59.5703125" style="29" customWidth="1"/>
    <col min="2821" max="2821" width="11.7109375" style="29" customWidth="1"/>
    <col min="2822" max="2824" width="13.7109375" style="29" customWidth="1"/>
    <col min="2825" max="2827" width="0" style="29" hidden="1" customWidth="1"/>
    <col min="2828" max="3074" width="9.140625" style="29"/>
    <col min="3075" max="3075" width="5.7109375" style="29" customWidth="1"/>
    <col min="3076" max="3076" width="59.5703125" style="29" customWidth="1"/>
    <col min="3077" max="3077" width="11.7109375" style="29" customWidth="1"/>
    <col min="3078" max="3080" width="13.7109375" style="29" customWidth="1"/>
    <col min="3081" max="3083" width="0" style="29" hidden="1" customWidth="1"/>
    <col min="3084" max="3330" width="9.140625" style="29"/>
    <col min="3331" max="3331" width="5.7109375" style="29" customWidth="1"/>
    <col min="3332" max="3332" width="59.5703125" style="29" customWidth="1"/>
    <col min="3333" max="3333" width="11.7109375" style="29" customWidth="1"/>
    <col min="3334" max="3336" width="13.7109375" style="29" customWidth="1"/>
    <col min="3337" max="3339" width="0" style="29" hidden="1" customWidth="1"/>
    <col min="3340" max="3586" width="9.140625" style="29"/>
    <col min="3587" max="3587" width="5.7109375" style="29" customWidth="1"/>
    <col min="3588" max="3588" width="59.5703125" style="29" customWidth="1"/>
    <col min="3589" max="3589" width="11.7109375" style="29" customWidth="1"/>
    <col min="3590" max="3592" width="13.7109375" style="29" customWidth="1"/>
    <col min="3593" max="3595" width="0" style="29" hidden="1" customWidth="1"/>
    <col min="3596" max="3842" width="9.140625" style="29"/>
    <col min="3843" max="3843" width="5.7109375" style="29" customWidth="1"/>
    <col min="3844" max="3844" width="59.5703125" style="29" customWidth="1"/>
    <col min="3845" max="3845" width="11.7109375" style="29" customWidth="1"/>
    <col min="3846" max="3848" width="13.7109375" style="29" customWidth="1"/>
    <col min="3849" max="3851" width="0" style="29" hidden="1" customWidth="1"/>
    <col min="3852" max="4098" width="9.140625" style="29"/>
    <col min="4099" max="4099" width="5.7109375" style="29" customWidth="1"/>
    <col min="4100" max="4100" width="59.5703125" style="29" customWidth="1"/>
    <col min="4101" max="4101" width="11.7109375" style="29" customWidth="1"/>
    <col min="4102" max="4104" width="13.7109375" style="29" customWidth="1"/>
    <col min="4105" max="4107" width="0" style="29" hidden="1" customWidth="1"/>
    <col min="4108" max="4354" width="9.140625" style="29"/>
    <col min="4355" max="4355" width="5.7109375" style="29" customWidth="1"/>
    <col min="4356" max="4356" width="59.5703125" style="29" customWidth="1"/>
    <col min="4357" max="4357" width="11.7109375" style="29" customWidth="1"/>
    <col min="4358" max="4360" width="13.7109375" style="29" customWidth="1"/>
    <col min="4361" max="4363" width="0" style="29" hidden="1" customWidth="1"/>
    <col min="4364" max="4610" width="9.140625" style="29"/>
    <col min="4611" max="4611" width="5.7109375" style="29" customWidth="1"/>
    <col min="4612" max="4612" width="59.5703125" style="29" customWidth="1"/>
    <col min="4613" max="4613" width="11.7109375" style="29" customWidth="1"/>
    <col min="4614" max="4616" width="13.7109375" style="29" customWidth="1"/>
    <col min="4617" max="4619" width="0" style="29" hidden="1" customWidth="1"/>
    <col min="4620" max="4866" width="9.140625" style="29"/>
    <col min="4867" max="4867" width="5.7109375" style="29" customWidth="1"/>
    <col min="4868" max="4868" width="59.5703125" style="29" customWidth="1"/>
    <col min="4869" max="4869" width="11.7109375" style="29" customWidth="1"/>
    <col min="4870" max="4872" width="13.7109375" style="29" customWidth="1"/>
    <col min="4873" max="4875" width="0" style="29" hidden="1" customWidth="1"/>
    <col min="4876" max="5122" width="9.140625" style="29"/>
    <col min="5123" max="5123" width="5.7109375" style="29" customWidth="1"/>
    <col min="5124" max="5124" width="59.5703125" style="29" customWidth="1"/>
    <col min="5125" max="5125" width="11.7109375" style="29" customWidth="1"/>
    <col min="5126" max="5128" width="13.7109375" style="29" customWidth="1"/>
    <col min="5129" max="5131" width="0" style="29" hidden="1" customWidth="1"/>
    <col min="5132" max="5378" width="9.140625" style="29"/>
    <col min="5379" max="5379" width="5.7109375" style="29" customWidth="1"/>
    <col min="5380" max="5380" width="59.5703125" style="29" customWidth="1"/>
    <col min="5381" max="5381" width="11.7109375" style="29" customWidth="1"/>
    <col min="5382" max="5384" width="13.7109375" style="29" customWidth="1"/>
    <col min="5385" max="5387" width="0" style="29" hidden="1" customWidth="1"/>
    <col min="5388" max="5634" width="9.140625" style="29"/>
    <col min="5635" max="5635" width="5.7109375" style="29" customWidth="1"/>
    <col min="5636" max="5636" width="59.5703125" style="29" customWidth="1"/>
    <col min="5637" max="5637" width="11.7109375" style="29" customWidth="1"/>
    <col min="5638" max="5640" width="13.7109375" style="29" customWidth="1"/>
    <col min="5641" max="5643" width="0" style="29" hidden="1" customWidth="1"/>
    <col min="5644" max="5890" width="9.140625" style="29"/>
    <col min="5891" max="5891" width="5.7109375" style="29" customWidth="1"/>
    <col min="5892" max="5892" width="59.5703125" style="29" customWidth="1"/>
    <col min="5893" max="5893" width="11.7109375" style="29" customWidth="1"/>
    <col min="5894" max="5896" width="13.7109375" style="29" customWidth="1"/>
    <col min="5897" max="5899" width="0" style="29" hidden="1" customWidth="1"/>
    <col min="5900" max="6146" width="9.140625" style="29"/>
    <col min="6147" max="6147" width="5.7109375" style="29" customWidth="1"/>
    <col min="6148" max="6148" width="59.5703125" style="29" customWidth="1"/>
    <col min="6149" max="6149" width="11.7109375" style="29" customWidth="1"/>
    <col min="6150" max="6152" width="13.7109375" style="29" customWidth="1"/>
    <col min="6153" max="6155" width="0" style="29" hidden="1" customWidth="1"/>
    <col min="6156" max="6402" width="9.140625" style="29"/>
    <col min="6403" max="6403" width="5.7109375" style="29" customWidth="1"/>
    <col min="6404" max="6404" width="59.5703125" style="29" customWidth="1"/>
    <col min="6405" max="6405" width="11.7109375" style="29" customWidth="1"/>
    <col min="6406" max="6408" width="13.7109375" style="29" customWidth="1"/>
    <col min="6409" max="6411" width="0" style="29" hidden="1" customWidth="1"/>
    <col min="6412" max="6658" width="9.140625" style="29"/>
    <col min="6659" max="6659" width="5.7109375" style="29" customWidth="1"/>
    <col min="6660" max="6660" width="59.5703125" style="29" customWidth="1"/>
    <col min="6661" max="6661" width="11.7109375" style="29" customWidth="1"/>
    <col min="6662" max="6664" width="13.7109375" style="29" customWidth="1"/>
    <col min="6665" max="6667" width="0" style="29" hidden="1" customWidth="1"/>
    <col min="6668" max="6914" width="9.140625" style="29"/>
    <col min="6915" max="6915" width="5.7109375" style="29" customWidth="1"/>
    <col min="6916" max="6916" width="59.5703125" style="29" customWidth="1"/>
    <col min="6917" max="6917" width="11.7109375" style="29" customWidth="1"/>
    <col min="6918" max="6920" width="13.7109375" style="29" customWidth="1"/>
    <col min="6921" max="6923" width="0" style="29" hidden="1" customWidth="1"/>
    <col min="6924" max="7170" width="9.140625" style="29"/>
    <col min="7171" max="7171" width="5.7109375" style="29" customWidth="1"/>
    <col min="7172" max="7172" width="59.5703125" style="29" customWidth="1"/>
    <col min="7173" max="7173" width="11.7109375" style="29" customWidth="1"/>
    <col min="7174" max="7176" width="13.7109375" style="29" customWidth="1"/>
    <col min="7177" max="7179" width="0" style="29" hidden="1" customWidth="1"/>
    <col min="7180" max="7426" width="9.140625" style="29"/>
    <col min="7427" max="7427" width="5.7109375" style="29" customWidth="1"/>
    <col min="7428" max="7428" width="59.5703125" style="29" customWidth="1"/>
    <col min="7429" max="7429" width="11.7109375" style="29" customWidth="1"/>
    <col min="7430" max="7432" width="13.7109375" style="29" customWidth="1"/>
    <col min="7433" max="7435" width="0" style="29" hidden="1" customWidth="1"/>
    <col min="7436" max="7682" width="9.140625" style="29"/>
    <col min="7683" max="7683" width="5.7109375" style="29" customWidth="1"/>
    <col min="7684" max="7684" width="59.5703125" style="29" customWidth="1"/>
    <col min="7685" max="7685" width="11.7109375" style="29" customWidth="1"/>
    <col min="7686" max="7688" width="13.7109375" style="29" customWidth="1"/>
    <col min="7689" max="7691" width="0" style="29" hidden="1" customWidth="1"/>
    <col min="7692" max="7938" width="9.140625" style="29"/>
    <col min="7939" max="7939" width="5.7109375" style="29" customWidth="1"/>
    <col min="7940" max="7940" width="59.5703125" style="29" customWidth="1"/>
    <col min="7941" max="7941" width="11.7109375" style="29" customWidth="1"/>
    <col min="7942" max="7944" width="13.7109375" style="29" customWidth="1"/>
    <col min="7945" max="7947" width="0" style="29" hidden="1" customWidth="1"/>
    <col min="7948" max="8194" width="9.140625" style="29"/>
    <col min="8195" max="8195" width="5.7109375" style="29" customWidth="1"/>
    <col min="8196" max="8196" width="59.5703125" style="29" customWidth="1"/>
    <col min="8197" max="8197" width="11.7109375" style="29" customWidth="1"/>
    <col min="8198" max="8200" width="13.7109375" style="29" customWidth="1"/>
    <col min="8201" max="8203" width="0" style="29" hidden="1" customWidth="1"/>
    <col min="8204" max="8450" width="9.140625" style="29"/>
    <col min="8451" max="8451" width="5.7109375" style="29" customWidth="1"/>
    <col min="8452" max="8452" width="59.5703125" style="29" customWidth="1"/>
    <col min="8453" max="8453" width="11.7109375" style="29" customWidth="1"/>
    <col min="8454" max="8456" width="13.7109375" style="29" customWidth="1"/>
    <col min="8457" max="8459" width="0" style="29" hidden="1" customWidth="1"/>
    <col min="8460" max="8706" width="9.140625" style="29"/>
    <col min="8707" max="8707" width="5.7109375" style="29" customWidth="1"/>
    <col min="8708" max="8708" width="59.5703125" style="29" customWidth="1"/>
    <col min="8709" max="8709" width="11.7109375" style="29" customWidth="1"/>
    <col min="8710" max="8712" width="13.7109375" style="29" customWidth="1"/>
    <col min="8713" max="8715" width="0" style="29" hidden="1" customWidth="1"/>
    <col min="8716" max="8962" width="9.140625" style="29"/>
    <col min="8963" max="8963" width="5.7109375" style="29" customWidth="1"/>
    <col min="8964" max="8964" width="59.5703125" style="29" customWidth="1"/>
    <col min="8965" max="8965" width="11.7109375" style="29" customWidth="1"/>
    <col min="8966" max="8968" width="13.7109375" style="29" customWidth="1"/>
    <col min="8969" max="8971" width="0" style="29" hidden="1" customWidth="1"/>
    <col min="8972" max="9218" width="9.140625" style="29"/>
    <col min="9219" max="9219" width="5.7109375" style="29" customWidth="1"/>
    <col min="9220" max="9220" width="59.5703125" style="29" customWidth="1"/>
    <col min="9221" max="9221" width="11.7109375" style="29" customWidth="1"/>
    <col min="9222" max="9224" width="13.7109375" style="29" customWidth="1"/>
    <col min="9225" max="9227" width="0" style="29" hidden="1" customWidth="1"/>
    <col min="9228" max="9474" width="9.140625" style="29"/>
    <col min="9475" max="9475" width="5.7109375" style="29" customWidth="1"/>
    <col min="9476" max="9476" width="59.5703125" style="29" customWidth="1"/>
    <col min="9477" max="9477" width="11.7109375" style="29" customWidth="1"/>
    <col min="9478" max="9480" width="13.7109375" style="29" customWidth="1"/>
    <col min="9481" max="9483" width="0" style="29" hidden="1" customWidth="1"/>
    <col min="9484" max="9730" width="9.140625" style="29"/>
    <col min="9731" max="9731" width="5.7109375" style="29" customWidth="1"/>
    <col min="9732" max="9732" width="59.5703125" style="29" customWidth="1"/>
    <col min="9733" max="9733" width="11.7109375" style="29" customWidth="1"/>
    <col min="9734" max="9736" width="13.7109375" style="29" customWidth="1"/>
    <col min="9737" max="9739" width="0" style="29" hidden="1" customWidth="1"/>
    <col min="9740" max="9986" width="9.140625" style="29"/>
    <col min="9987" max="9987" width="5.7109375" style="29" customWidth="1"/>
    <col min="9988" max="9988" width="59.5703125" style="29" customWidth="1"/>
    <col min="9989" max="9989" width="11.7109375" style="29" customWidth="1"/>
    <col min="9990" max="9992" width="13.7109375" style="29" customWidth="1"/>
    <col min="9993" max="9995" width="0" style="29" hidden="1" customWidth="1"/>
    <col min="9996" max="10242" width="9.140625" style="29"/>
    <col min="10243" max="10243" width="5.7109375" style="29" customWidth="1"/>
    <col min="10244" max="10244" width="59.5703125" style="29" customWidth="1"/>
    <col min="10245" max="10245" width="11.7109375" style="29" customWidth="1"/>
    <col min="10246" max="10248" width="13.7109375" style="29" customWidth="1"/>
    <col min="10249" max="10251" width="0" style="29" hidden="1" customWidth="1"/>
    <col min="10252" max="10498" width="9.140625" style="29"/>
    <col min="10499" max="10499" width="5.7109375" style="29" customWidth="1"/>
    <col min="10500" max="10500" width="59.5703125" style="29" customWidth="1"/>
    <col min="10501" max="10501" width="11.7109375" style="29" customWidth="1"/>
    <col min="10502" max="10504" width="13.7109375" style="29" customWidth="1"/>
    <col min="10505" max="10507" width="0" style="29" hidden="1" customWidth="1"/>
    <col min="10508" max="10754" width="9.140625" style="29"/>
    <col min="10755" max="10755" width="5.7109375" style="29" customWidth="1"/>
    <col min="10756" max="10756" width="59.5703125" style="29" customWidth="1"/>
    <col min="10757" max="10757" width="11.7109375" style="29" customWidth="1"/>
    <col min="10758" max="10760" width="13.7109375" style="29" customWidth="1"/>
    <col min="10761" max="10763" width="0" style="29" hidden="1" customWidth="1"/>
    <col min="10764" max="11010" width="9.140625" style="29"/>
    <col min="11011" max="11011" width="5.7109375" style="29" customWidth="1"/>
    <col min="11012" max="11012" width="59.5703125" style="29" customWidth="1"/>
    <col min="11013" max="11013" width="11.7109375" style="29" customWidth="1"/>
    <col min="11014" max="11016" width="13.7109375" style="29" customWidth="1"/>
    <col min="11017" max="11019" width="0" style="29" hidden="1" customWidth="1"/>
    <col min="11020" max="11266" width="9.140625" style="29"/>
    <col min="11267" max="11267" width="5.7109375" style="29" customWidth="1"/>
    <col min="11268" max="11268" width="59.5703125" style="29" customWidth="1"/>
    <col min="11269" max="11269" width="11.7109375" style="29" customWidth="1"/>
    <col min="11270" max="11272" width="13.7109375" style="29" customWidth="1"/>
    <col min="11273" max="11275" width="0" style="29" hidden="1" customWidth="1"/>
    <col min="11276" max="11522" width="9.140625" style="29"/>
    <col min="11523" max="11523" width="5.7109375" style="29" customWidth="1"/>
    <col min="11524" max="11524" width="59.5703125" style="29" customWidth="1"/>
    <col min="11525" max="11525" width="11.7109375" style="29" customWidth="1"/>
    <col min="11526" max="11528" width="13.7109375" style="29" customWidth="1"/>
    <col min="11529" max="11531" width="0" style="29" hidden="1" customWidth="1"/>
    <col min="11532" max="11778" width="9.140625" style="29"/>
    <col min="11779" max="11779" width="5.7109375" style="29" customWidth="1"/>
    <col min="11780" max="11780" width="59.5703125" style="29" customWidth="1"/>
    <col min="11781" max="11781" width="11.7109375" style="29" customWidth="1"/>
    <col min="11782" max="11784" width="13.7109375" style="29" customWidth="1"/>
    <col min="11785" max="11787" width="0" style="29" hidden="1" customWidth="1"/>
    <col min="11788" max="12034" width="9.140625" style="29"/>
    <col min="12035" max="12035" width="5.7109375" style="29" customWidth="1"/>
    <col min="12036" max="12036" width="59.5703125" style="29" customWidth="1"/>
    <col min="12037" max="12037" width="11.7109375" style="29" customWidth="1"/>
    <col min="12038" max="12040" width="13.7109375" style="29" customWidth="1"/>
    <col min="12041" max="12043" width="0" style="29" hidden="1" customWidth="1"/>
    <col min="12044" max="12290" width="9.140625" style="29"/>
    <col min="12291" max="12291" width="5.7109375" style="29" customWidth="1"/>
    <col min="12292" max="12292" width="59.5703125" style="29" customWidth="1"/>
    <col min="12293" max="12293" width="11.7109375" style="29" customWidth="1"/>
    <col min="12294" max="12296" width="13.7109375" style="29" customWidth="1"/>
    <col min="12297" max="12299" width="0" style="29" hidden="1" customWidth="1"/>
    <col min="12300" max="12546" width="9.140625" style="29"/>
    <col min="12547" max="12547" width="5.7109375" style="29" customWidth="1"/>
    <col min="12548" max="12548" width="59.5703125" style="29" customWidth="1"/>
    <col min="12549" max="12549" width="11.7109375" style="29" customWidth="1"/>
    <col min="12550" max="12552" width="13.7109375" style="29" customWidth="1"/>
    <col min="12553" max="12555" width="0" style="29" hidden="1" customWidth="1"/>
    <col min="12556" max="12802" width="9.140625" style="29"/>
    <col min="12803" max="12803" width="5.7109375" style="29" customWidth="1"/>
    <col min="12804" max="12804" width="59.5703125" style="29" customWidth="1"/>
    <col min="12805" max="12805" width="11.7109375" style="29" customWidth="1"/>
    <col min="12806" max="12808" width="13.7109375" style="29" customWidth="1"/>
    <col min="12809" max="12811" width="0" style="29" hidden="1" customWidth="1"/>
    <col min="12812" max="13058" width="9.140625" style="29"/>
    <col min="13059" max="13059" width="5.7109375" style="29" customWidth="1"/>
    <col min="13060" max="13060" width="59.5703125" style="29" customWidth="1"/>
    <col min="13061" max="13061" width="11.7109375" style="29" customWidth="1"/>
    <col min="13062" max="13064" width="13.7109375" style="29" customWidth="1"/>
    <col min="13065" max="13067" width="0" style="29" hidden="1" customWidth="1"/>
    <col min="13068" max="13314" width="9.140625" style="29"/>
    <col min="13315" max="13315" width="5.7109375" style="29" customWidth="1"/>
    <col min="13316" max="13316" width="59.5703125" style="29" customWidth="1"/>
    <col min="13317" max="13317" width="11.7109375" style="29" customWidth="1"/>
    <col min="13318" max="13320" width="13.7109375" style="29" customWidth="1"/>
    <col min="13321" max="13323" width="0" style="29" hidden="1" customWidth="1"/>
    <col min="13324" max="13570" width="9.140625" style="29"/>
    <col min="13571" max="13571" width="5.7109375" style="29" customWidth="1"/>
    <col min="13572" max="13572" width="59.5703125" style="29" customWidth="1"/>
    <col min="13573" max="13573" width="11.7109375" style="29" customWidth="1"/>
    <col min="13574" max="13576" width="13.7109375" style="29" customWidth="1"/>
    <col min="13577" max="13579" width="0" style="29" hidden="1" customWidth="1"/>
    <col min="13580" max="13826" width="9.140625" style="29"/>
    <col min="13827" max="13827" width="5.7109375" style="29" customWidth="1"/>
    <col min="13828" max="13828" width="59.5703125" style="29" customWidth="1"/>
    <col min="13829" max="13829" width="11.7109375" style="29" customWidth="1"/>
    <col min="13830" max="13832" width="13.7109375" style="29" customWidth="1"/>
    <col min="13833" max="13835" width="0" style="29" hidden="1" customWidth="1"/>
    <col min="13836" max="14082" width="9.140625" style="29"/>
    <col min="14083" max="14083" width="5.7109375" style="29" customWidth="1"/>
    <col min="14084" max="14084" width="59.5703125" style="29" customWidth="1"/>
    <col min="14085" max="14085" width="11.7109375" style="29" customWidth="1"/>
    <col min="14086" max="14088" width="13.7109375" style="29" customWidth="1"/>
    <col min="14089" max="14091" width="0" style="29" hidden="1" customWidth="1"/>
    <col min="14092" max="14338" width="9.140625" style="29"/>
    <col min="14339" max="14339" width="5.7109375" style="29" customWidth="1"/>
    <col min="14340" max="14340" width="59.5703125" style="29" customWidth="1"/>
    <col min="14341" max="14341" width="11.7109375" style="29" customWidth="1"/>
    <col min="14342" max="14344" width="13.7109375" style="29" customWidth="1"/>
    <col min="14345" max="14347" width="0" style="29" hidden="1" customWidth="1"/>
    <col min="14348" max="14594" width="9.140625" style="29"/>
    <col min="14595" max="14595" width="5.7109375" style="29" customWidth="1"/>
    <col min="14596" max="14596" width="59.5703125" style="29" customWidth="1"/>
    <col min="14597" max="14597" width="11.7109375" style="29" customWidth="1"/>
    <col min="14598" max="14600" width="13.7109375" style="29" customWidth="1"/>
    <col min="14601" max="14603" width="0" style="29" hidden="1" customWidth="1"/>
    <col min="14604" max="14850" width="9.140625" style="29"/>
    <col min="14851" max="14851" width="5.7109375" style="29" customWidth="1"/>
    <col min="14852" max="14852" width="59.5703125" style="29" customWidth="1"/>
    <col min="14853" max="14853" width="11.7109375" style="29" customWidth="1"/>
    <col min="14854" max="14856" width="13.7109375" style="29" customWidth="1"/>
    <col min="14857" max="14859" width="0" style="29" hidden="1" customWidth="1"/>
    <col min="14860" max="15106" width="9.140625" style="29"/>
    <col min="15107" max="15107" width="5.7109375" style="29" customWidth="1"/>
    <col min="15108" max="15108" width="59.5703125" style="29" customWidth="1"/>
    <col min="15109" max="15109" width="11.7109375" style="29" customWidth="1"/>
    <col min="15110" max="15112" width="13.7109375" style="29" customWidth="1"/>
    <col min="15113" max="15115" width="0" style="29" hidden="1" customWidth="1"/>
    <col min="15116" max="15362" width="9.140625" style="29"/>
    <col min="15363" max="15363" width="5.7109375" style="29" customWidth="1"/>
    <col min="15364" max="15364" width="59.5703125" style="29" customWidth="1"/>
    <col min="15365" max="15365" width="11.7109375" style="29" customWidth="1"/>
    <col min="15366" max="15368" width="13.7109375" style="29" customWidth="1"/>
    <col min="15369" max="15371" width="0" style="29" hidden="1" customWidth="1"/>
    <col min="15372" max="15618" width="9.140625" style="29"/>
    <col min="15619" max="15619" width="5.7109375" style="29" customWidth="1"/>
    <col min="15620" max="15620" width="59.5703125" style="29" customWidth="1"/>
    <col min="15621" max="15621" width="11.7109375" style="29" customWidth="1"/>
    <col min="15622" max="15624" width="13.7109375" style="29" customWidth="1"/>
    <col min="15625" max="15627" width="0" style="29" hidden="1" customWidth="1"/>
    <col min="15628" max="15874" width="9.140625" style="29"/>
    <col min="15875" max="15875" width="5.7109375" style="29" customWidth="1"/>
    <col min="15876" max="15876" width="59.5703125" style="29" customWidth="1"/>
    <col min="15877" max="15877" width="11.7109375" style="29" customWidth="1"/>
    <col min="15878" max="15880" width="13.7109375" style="29" customWidth="1"/>
    <col min="15881" max="15883" width="0" style="29" hidden="1" customWidth="1"/>
    <col min="15884" max="16130" width="9.140625" style="29"/>
    <col min="16131" max="16131" width="5.7109375" style="29" customWidth="1"/>
    <col min="16132" max="16132" width="59.5703125" style="29" customWidth="1"/>
    <col min="16133" max="16133" width="11.7109375" style="29" customWidth="1"/>
    <col min="16134" max="16136" width="13.7109375" style="29" customWidth="1"/>
    <col min="16137" max="16139" width="0" style="29" hidden="1" customWidth="1"/>
    <col min="16140" max="16384" width="9.140625" style="29"/>
  </cols>
  <sheetData>
    <row r="2" spans="1:11" s="3" customFormat="1" x14ac:dyDescent="0.25">
      <c r="A2" s="1"/>
      <c r="B2" s="2"/>
      <c r="D2" s="4"/>
      <c r="E2" s="5"/>
      <c r="F2" s="5"/>
      <c r="G2" s="5"/>
      <c r="H2" s="5"/>
      <c r="I2" s="5"/>
      <c r="J2" s="5"/>
      <c r="K2" s="5"/>
    </row>
    <row r="3" spans="1:11" s="3" customFormat="1" x14ac:dyDescent="0.25">
      <c r="A3" s="1"/>
      <c r="B3" s="2"/>
      <c r="D3" s="4"/>
      <c r="E3" s="5"/>
      <c r="F3" s="5"/>
      <c r="G3" s="5"/>
      <c r="H3" s="5"/>
      <c r="I3" s="5"/>
      <c r="J3" s="5"/>
      <c r="K3" s="5"/>
    </row>
    <row r="4" spans="1:11" s="3" customFormat="1" ht="15" hidden="1" customHeight="1" x14ac:dyDescent="0.25">
      <c r="A4" s="1"/>
      <c r="B4" s="2"/>
      <c r="D4" s="4"/>
      <c r="E4" s="5"/>
      <c r="F4" s="5"/>
      <c r="G4" s="5"/>
      <c r="H4" s="5"/>
      <c r="I4" s="5"/>
      <c r="J4" s="5"/>
      <c r="K4" s="5"/>
    </row>
    <row r="5" spans="1:11" s="3" customFormat="1" x14ac:dyDescent="0.25">
      <c r="A5" s="1"/>
      <c r="B5" s="2"/>
      <c r="D5" s="5"/>
      <c r="E5" s="5"/>
      <c r="F5" s="5"/>
      <c r="G5" s="5"/>
      <c r="H5" s="5"/>
      <c r="I5" s="5"/>
      <c r="J5" s="5"/>
      <c r="K5" s="5"/>
    </row>
    <row r="6" spans="1:11" s="3" customFormat="1" ht="16.5" x14ac:dyDescent="0.25">
      <c r="A6" s="103"/>
      <c r="B6" s="103"/>
      <c r="C6" s="103"/>
      <c r="D6" s="103"/>
      <c r="E6" s="103"/>
      <c r="F6" s="103"/>
      <c r="G6" s="103"/>
      <c r="H6" s="5"/>
      <c r="I6" s="5"/>
      <c r="J6" s="5"/>
      <c r="K6" s="5"/>
    </row>
    <row r="7" spans="1:11" s="3" customFormat="1" x14ac:dyDescent="0.25">
      <c r="A7" s="104"/>
      <c r="B7" s="104"/>
      <c r="C7" s="104"/>
      <c r="D7" s="104"/>
      <c r="E7" s="104"/>
      <c r="F7" s="104"/>
      <c r="G7" s="104"/>
      <c r="H7" s="5"/>
      <c r="I7" s="5"/>
      <c r="J7" s="5"/>
      <c r="K7" s="5"/>
    </row>
    <row r="8" spans="1:11" s="3" customFormat="1" ht="17.25" customHeight="1" thickBot="1" x14ac:dyDescent="0.3">
      <c r="A8" s="1"/>
      <c r="B8" s="2"/>
      <c r="D8" s="5"/>
      <c r="E8" s="5"/>
      <c r="F8" s="5"/>
      <c r="G8" s="5"/>
      <c r="H8" s="5"/>
      <c r="I8" s="5"/>
      <c r="J8" s="5"/>
      <c r="K8" s="5"/>
    </row>
    <row r="9" spans="1:11" s="3" customFormat="1" ht="15" customHeight="1" x14ac:dyDescent="0.25">
      <c r="A9" s="6" t="s">
        <v>0</v>
      </c>
      <c r="B9" s="7" t="s">
        <v>1</v>
      </c>
      <c r="C9" s="8" t="s">
        <v>2</v>
      </c>
      <c r="D9" s="9" t="s">
        <v>2</v>
      </c>
      <c r="E9" s="9"/>
      <c r="F9" s="9"/>
      <c r="G9" s="105" t="s">
        <v>186</v>
      </c>
      <c r="H9" s="105" t="s">
        <v>198</v>
      </c>
      <c r="I9" s="10"/>
      <c r="J9" s="11"/>
      <c r="K9" s="11"/>
    </row>
    <row r="10" spans="1:11" s="3" customFormat="1" x14ac:dyDescent="0.25">
      <c r="A10" s="12" t="s">
        <v>3</v>
      </c>
      <c r="B10" s="13"/>
      <c r="C10" s="14" t="s">
        <v>4</v>
      </c>
      <c r="D10" s="14" t="s">
        <v>5</v>
      </c>
      <c r="E10" s="14" t="s">
        <v>6</v>
      </c>
      <c r="F10" s="14" t="s">
        <v>185</v>
      </c>
      <c r="G10" s="106"/>
      <c r="H10" s="108" t="s">
        <v>187</v>
      </c>
      <c r="I10" s="15" t="s">
        <v>187</v>
      </c>
      <c r="J10" s="11"/>
      <c r="K10" s="11"/>
    </row>
    <row r="11" spans="1:11" s="3" customFormat="1" ht="15.75" thickBot="1" x14ac:dyDescent="0.3">
      <c r="A11" s="16"/>
      <c r="B11" s="17"/>
      <c r="C11" s="18" t="s">
        <v>7</v>
      </c>
      <c r="D11" s="19" t="s">
        <v>7</v>
      </c>
      <c r="E11" s="19"/>
      <c r="F11" s="19"/>
      <c r="G11" s="107"/>
      <c r="H11" s="109" t="s">
        <v>188</v>
      </c>
      <c r="I11" s="20" t="s">
        <v>188</v>
      </c>
      <c r="J11" s="11"/>
      <c r="K11" s="11"/>
    </row>
    <row r="12" spans="1:11" s="3" customFormat="1" ht="15.75" thickBot="1" x14ac:dyDescent="0.3">
      <c r="A12" s="21">
        <v>1</v>
      </c>
      <c r="B12" s="22">
        <v>2</v>
      </c>
      <c r="C12" s="23">
        <v>3</v>
      </c>
      <c r="D12" s="24">
        <v>3</v>
      </c>
      <c r="E12" s="24">
        <v>4</v>
      </c>
      <c r="F12" s="24">
        <v>5</v>
      </c>
      <c r="G12" s="24">
        <v>6</v>
      </c>
      <c r="H12" s="24">
        <v>7</v>
      </c>
    </row>
    <row r="13" spans="1:11" ht="9.9499999999999993" customHeight="1" x14ac:dyDescent="0.25">
      <c r="A13" s="25"/>
      <c r="B13" s="26"/>
      <c r="C13" s="27"/>
      <c r="D13" s="28"/>
      <c r="E13" s="28"/>
      <c r="F13" s="28"/>
      <c r="G13" s="28"/>
      <c r="H13" s="28"/>
      <c r="I13" s="29"/>
      <c r="J13" s="29"/>
      <c r="K13" s="29"/>
    </row>
    <row r="14" spans="1:11" s="32" customFormat="1" ht="15.75" x14ac:dyDescent="0.25">
      <c r="A14" s="30" t="s">
        <v>8</v>
      </c>
      <c r="B14" s="26" t="s">
        <v>9</v>
      </c>
      <c r="C14" s="27"/>
      <c r="D14" s="31"/>
      <c r="E14" s="31"/>
      <c r="F14" s="31"/>
      <c r="G14" s="31"/>
      <c r="H14" s="31"/>
    </row>
    <row r="15" spans="1:11" s="32" customFormat="1" ht="9.9499999999999993" customHeight="1" x14ac:dyDescent="0.25">
      <c r="A15" s="30"/>
      <c r="B15" s="26"/>
      <c r="C15" s="27"/>
      <c r="D15" s="31"/>
      <c r="E15" s="31"/>
      <c r="F15" s="31"/>
      <c r="G15" s="31"/>
      <c r="H15" s="31"/>
    </row>
    <row r="16" spans="1:11" s="32" customFormat="1" ht="13.5" customHeight="1" x14ac:dyDescent="0.25">
      <c r="A16" s="33" t="s">
        <v>10</v>
      </c>
      <c r="B16" s="34" t="s">
        <v>11</v>
      </c>
      <c r="C16" s="27"/>
      <c r="D16" s="31"/>
      <c r="E16" s="31"/>
      <c r="F16" s="31"/>
      <c r="G16" s="31"/>
      <c r="H16" s="31"/>
    </row>
    <row r="17" spans="1:11" s="32" customFormat="1" ht="9.9499999999999993" customHeight="1" x14ac:dyDescent="0.25">
      <c r="A17" s="30"/>
      <c r="B17" s="26"/>
      <c r="C17" s="27"/>
      <c r="D17" s="31"/>
      <c r="E17" s="31"/>
      <c r="F17" s="31"/>
      <c r="G17" s="31"/>
      <c r="H17" s="31"/>
    </row>
    <row r="18" spans="1:11" ht="13.5" customHeight="1" x14ac:dyDescent="0.25">
      <c r="A18" s="35">
        <v>1</v>
      </c>
      <c r="B18" s="36" t="s">
        <v>12</v>
      </c>
      <c r="C18" s="37"/>
      <c r="D18" s="38"/>
      <c r="E18" s="38"/>
      <c r="F18" s="38"/>
      <c r="G18" s="38"/>
      <c r="H18" s="38"/>
      <c r="I18" s="29"/>
      <c r="J18" s="29"/>
      <c r="K18" s="29"/>
    </row>
    <row r="19" spans="1:11" ht="9.9499999999999993" customHeight="1" x14ac:dyDescent="0.25">
      <c r="A19" s="35"/>
      <c r="B19" s="36"/>
      <c r="C19" s="37"/>
      <c r="D19" s="38"/>
      <c r="E19" s="38"/>
      <c r="F19" s="38"/>
      <c r="G19" s="38"/>
      <c r="H19" s="38"/>
      <c r="I19" s="29"/>
      <c r="J19" s="29"/>
      <c r="K19" s="29"/>
    </row>
    <row r="20" spans="1:11" ht="12.75" customHeight="1" x14ac:dyDescent="0.25">
      <c r="A20" s="39" t="s">
        <v>13</v>
      </c>
      <c r="B20" s="40" t="s">
        <v>14</v>
      </c>
      <c r="C20" s="41">
        <v>71120</v>
      </c>
      <c r="D20" s="42">
        <v>131972</v>
      </c>
      <c r="E20" s="42">
        <v>84481.978000000003</v>
      </c>
      <c r="F20" s="94">
        <f>D20-E20</f>
        <v>47490.021999999997</v>
      </c>
      <c r="G20" s="94">
        <f>136390-I20</f>
        <v>47490</v>
      </c>
      <c r="H20" s="94">
        <f>70000+18900</f>
        <v>88900</v>
      </c>
      <c r="I20" s="55">
        <f>70000+18900</f>
        <v>88900</v>
      </c>
      <c r="J20" s="29"/>
      <c r="K20" s="29"/>
    </row>
    <row r="21" spans="1:11" x14ac:dyDescent="0.25">
      <c r="A21" s="39" t="s">
        <v>15</v>
      </c>
      <c r="B21" s="40" t="s">
        <v>16</v>
      </c>
      <c r="C21" s="41">
        <v>71120</v>
      </c>
      <c r="D21" s="42">
        <v>180938</v>
      </c>
      <c r="E21" s="42">
        <v>180855.516</v>
      </c>
      <c r="F21" s="94">
        <f t="shared" ref="F21:F51" si="0">D21-E21</f>
        <v>82.48399999999674</v>
      </c>
      <c r="G21" s="94">
        <v>82</v>
      </c>
      <c r="H21" s="94">
        <f>117-F21</f>
        <v>34.51600000000326</v>
      </c>
      <c r="I21" s="55">
        <f>117-G21</f>
        <v>35</v>
      </c>
      <c r="J21" s="29"/>
      <c r="K21" s="29"/>
    </row>
    <row r="22" spans="1:11" x14ac:dyDescent="0.25">
      <c r="A22" s="39"/>
      <c r="B22" s="40" t="s">
        <v>189</v>
      </c>
      <c r="C22" s="41"/>
      <c r="D22" s="42"/>
      <c r="E22" s="42"/>
      <c r="F22" s="94"/>
      <c r="G22" s="94"/>
      <c r="H22" s="94">
        <v>133350</v>
      </c>
      <c r="I22" s="55">
        <v>133350</v>
      </c>
      <c r="J22" s="29"/>
      <c r="K22" s="29"/>
    </row>
    <row r="23" spans="1:11" x14ac:dyDescent="0.25">
      <c r="A23" s="39" t="s">
        <v>17</v>
      </c>
      <c r="B23" s="40" t="s">
        <v>18</v>
      </c>
      <c r="C23" s="41">
        <v>30480</v>
      </c>
      <c r="D23" s="42">
        <v>13007</v>
      </c>
      <c r="E23" s="42">
        <v>0</v>
      </c>
      <c r="F23" s="94">
        <f t="shared" si="0"/>
        <v>13007</v>
      </c>
      <c r="G23" s="94">
        <v>13007</v>
      </c>
      <c r="H23" s="94"/>
      <c r="I23" s="55"/>
      <c r="J23" s="29"/>
      <c r="K23" s="29"/>
    </row>
    <row r="24" spans="1:11" x14ac:dyDescent="0.25">
      <c r="A24" s="39" t="s">
        <v>19</v>
      </c>
      <c r="B24" s="43" t="s">
        <v>20</v>
      </c>
      <c r="C24" s="44">
        <v>12700</v>
      </c>
      <c r="D24" s="42">
        <v>13163</v>
      </c>
      <c r="E24" s="42">
        <v>431.79</v>
      </c>
      <c r="F24" s="94">
        <f t="shared" si="0"/>
        <v>12731.21</v>
      </c>
      <c r="G24" s="94">
        <v>12731</v>
      </c>
      <c r="H24" s="94">
        <f>12859-F24</f>
        <v>127.79000000000087</v>
      </c>
      <c r="I24" s="55">
        <f>12859-G24</f>
        <v>128</v>
      </c>
      <c r="J24" s="29"/>
      <c r="K24" s="29"/>
    </row>
    <row r="25" spans="1:11" x14ac:dyDescent="0.25">
      <c r="A25" s="39" t="s">
        <v>21</v>
      </c>
      <c r="B25" s="43" t="s">
        <v>22</v>
      </c>
      <c r="C25" s="44">
        <v>19050</v>
      </c>
      <c r="D25" s="42">
        <v>26361</v>
      </c>
      <c r="E25" s="42">
        <v>6810.375</v>
      </c>
      <c r="F25" s="94">
        <f t="shared" si="0"/>
        <v>19550.625</v>
      </c>
      <c r="G25" s="94">
        <v>18984</v>
      </c>
      <c r="H25" s="94"/>
      <c r="I25" s="98"/>
      <c r="J25" s="29"/>
      <c r="K25" s="29"/>
    </row>
    <row r="26" spans="1:11" x14ac:dyDescent="0.25">
      <c r="A26" s="39" t="s">
        <v>23</v>
      </c>
      <c r="B26" s="40" t="s">
        <v>24</v>
      </c>
      <c r="C26" s="41">
        <v>190500</v>
      </c>
      <c r="D26" s="42">
        <v>453594</v>
      </c>
      <c r="E26" s="42">
        <v>99730.92300000001</v>
      </c>
      <c r="F26" s="94">
        <f t="shared" si="0"/>
        <v>353863.07699999999</v>
      </c>
      <c r="G26" s="94">
        <v>352483</v>
      </c>
      <c r="H26" s="94"/>
      <c r="I26" s="98"/>
      <c r="J26" s="29"/>
      <c r="K26" s="29"/>
    </row>
    <row r="27" spans="1:11" x14ac:dyDescent="0.25">
      <c r="A27" s="39" t="s">
        <v>25</v>
      </c>
      <c r="B27" s="43" t="s">
        <v>26</v>
      </c>
      <c r="C27" s="44">
        <v>25400</v>
      </c>
      <c r="D27" s="42">
        <v>26245</v>
      </c>
      <c r="E27" s="42">
        <v>26083.654999999999</v>
      </c>
      <c r="F27" s="94">
        <f t="shared" si="0"/>
        <v>161.34500000000116</v>
      </c>
      <c r="G27" s="94">
        <v>159</v>
      </c>
      <c r="H27" s="94"/>
      <c r="I27" s="98"/>
      <c r="J27" s="29"/>
      <c r="K27" s="29"/>
    </row>
    <row r="28" spans="1:11" x14ac:dyDescent="0.25">
      <c r="A28" s="39" t="s">
        <v>27</v>
      </c>
      <c r="B28" s="43" t="s">
        <v>28</v>
      </c>
      <c r="C28" s="44">
        <v>95250</v>
      </c>
      <c r="D28" s="42">
        <v>168422</v>
      </c>
      <c r="E28" s="42">
        <v>6338.45</v>
      </c>
      <c r="F28" s="94">
        <f t="shared" si="0"/>
        <v>162083.54999999999</v>
      </c>
      <c r="G28" s="99"/>
      <c r="H28" s="99"/>
      <c r="I28" s="55"/>
      <c r="J28" s="29"/>
      <c r="K28" s="29"/>
    </row>
    <row r="29" spans="1:11" x14ac:dyDescent="0.25">
      <c r="A29" s="39" t="s">
        <v>29</v>
      </c>
      <c r="B29" s="43" t="s">
        <v>30</v>
      </c>
      <c r="C29" s="44">
        <v>12700</v>
      </c>
      <c r="D29" s="42">
        <v>16592</v>
      </c>
      <c r="E29" s="42">
        <v>16463.474999999999</v>
      </c>
      <c r="F29" s="94">
        <f t="shared" si="0"/>
        <v>128.52500000000146</v>
      </c>
      <c r="G29" s="94">
        <v>0</v>
      </c>
      <c r="H29" s="94"/>
      <c r="I29" s="55"/>
      <c r="J29" s="29"/>
      <c r="K29" s="29"/>
    </row>
    <row r="30" spans="1:11" x14ac:dyDescent="0.25">
      <c r="A30" s="39" t="s">
        <v>31</v>
      </c>
      <c r="B30" s="45" t="s">
        <v>32</v>
      </c>
      <c r="C30" s="41">
        <v>1270</v>
      </c>
      <c r="D30" s="42">
        <v>1310</v>
      </c>
      <c r="E30" s="42">
        <v>39.6</v>
      </c>
      <c r="F30" s="94">
        <f t="shared" si="0"/>
        <v>1270.4000000000001</v>
      </c>
      <c r="G30" s="94">
        <v>1245</v>
      </c>
      <c r="H30" s="94"/>
      <c r="I30" s="98"/>
      <c r="J30" s="29"/>
      <c r="K30" s="29"/>
    </row>
    <row r="31" spans="1:11" x14ac:dyDescent="0.25">
      <c r="A31" s="39" t="s">
        <v>33</v>
      </c>
      <c r="B31" s="46" t="s">
        <v>34</v>
      </c>
      <c r="C31" s="47">
        <v>1270</v>
      </c>
      <c r="D31" s="48">
        <v>3579</v>
      </c>
      <c r="E31" s="48">
        <v>3547.2179999999998</v>
      </c>
      <c r="F31" s="94">
        <f t="shared" si="0"/>
        <v>31.782000000000153</v>
      </c>
      <c r="G31" s="95">
        <v>0</v>
      </c>
      <c r="H31" s="95"/>
      <c r="I31" s="55"/>
      <c r="J31" s="29"/>
      <c r="K31" s="29"/>
    </row>
    <row r="32" spans="1:11" ht="13.5" customHeight="1" x14ac:dyDescent="0.25">
      <c r="A32" s="39" t="s">
        <v>35</v>
      </c>
      <c r="B32" s="46" t="s">
        <v>36</v>
      </c>
      <c r="C32" s="47">
        <v>25000</v>
      </c>
      <c r="D32" s="48">
        <v>26082</v>
      </c>
      <c r="E32" s="48">
        <v>26027.096000000001</v>
      </c>
      <c r="F32" s="94">
        <f t="shared" si="0"/>
        <v>54.903999999998632</v>
      </c>
      <c r="G32" s="95">
        <v>0</v>
      </c>
      <c r="H32" s="95"/>
      <c r="I32" s="55"/>
      <c r="J32" s="29"/>
      <c r="K32" s="29"/>
    </row>
    <row r="33" spans="1:11" x14ac:dyDescent="0.25">
      <c r="A33" s="39" t="s">
        <v>37</v>
      </c>
      <c r="B33" s="46" t="s">
        <v>38</v>
      </c>
      <c r="C33" s="47">
        <v>1905</v>
      </c>
      <c r="D33" s="48">
        <v>1905</v>
      </c>
      <c r="E33" s="48">
        <v>1905</v>
      </c>
      <c r="F33" s="94">
        <f t="shared" si="0"/>
        <v>0</v>
      </c>
      <c r="G33" s="95">
        <v>0</v>
      </c>
      <c r="H33" s="95"/>
      <c r="I33" s="55"/>
      <c r="J33" s="29"/>
      <c r="K33" s="29"/>
    </row>
    <row r="34" spans="1:11" x14ac:dyDescent="0.25">
      <c r="A34" s="39" t="s">
        <v>39</v>
      </c>
      <c r="B34" s="46" t="s">
        <v>40</v>
      </c>
      <c r="C34" s="47">
        <v>1905</v>
      </c>
      <c r="D34" s="48">
        <v>1905</v>
      </c>
      <c r="E34" s="48">
        <v>1809.75</v>
      </c>
      <c r="F34" s="94">
        <f t="shared" si="0"/>
        <v>95.25</v>
      </c>
      <c r="G34" s="95">
        <v>0</v>
      </c>
      <c r="H34" s="95"/>
      <c r="I34" s="55"/>
      <c r="J34" s="29"/>
      <c r="K34" s="29"/>
    </row>
    <row r="35" spans="1:11" x14ac:dyDescent="0.25">
      <c r="A35" s="49" t="s">
        <v>41</v>
      </c>
      <c r="B35" s="50" t="s">
        <v>42</v>
      </c>
      <c r="C35" s="41">
        <v>2540</v>
      </c>
      <c r="D35" s="42">
        <v>2540</v>
      </c>
      <c r="E35" s="42">
        <v>0</v>
      </c>
      <c r="F35" s="94">
        <f t="shared" si="0"/>
        <v>2540</v>
      </c>
      <c r="G35" s="94">
        <v>0</v>
      </c>
      <c r="H35" s="94"/>
      <c r="I35" s="55"/>
      <c r="J35" s="29"/>
      <c r="K35" s="29"/>
    </row>
    <row r="36" spans="1:11" x14ac:dyDescent="0.25">
      <c r="A36" s="49" t="s">
        <v>43</v>
      </c>
      <c r="B36" s="43" t="s">
        <v>44</v>
      </c>
      <c r="C36" s="41">
        <v>5000</v>
      </c>
      <c r="D36" s="42">
        <v>4326</v>
      </c>
      <c r="E36" s="42">
        <v>4097.5659999999998</v>
      </c>
      <c r="F36" s="94">
        <f t="shared" si="0"/>
        <v>228.4340000000002</v>
      </c>
      <c r="G36" s="94">
        <v>0</v>
      </c>
      <c r="H36" s="94"/>
      <c r="I36" s="55"/>
      <c r="J36" s="29"/>
      <c r="K36" s="29"/>
    </row>
    <row r="37" spans="1:11" x14ac:dyDescent="0.25">
      <c r="A37" s="49" t="s">
        <v>45</v>
      </c>
      <c r="B37" s="43" t="s">
        <v>46</v>
      </c>
      <c r="C37" s="41">
        <v>10000</v>
      </c>
      <c r="D37" s="42">
        <v>25749</v>
      </c>
      <c r="E37" s="42">
        <v>25643.938999999998</v>
      </c>
      <c r="F37" s="94">
        <f t="shared" si="0"/>
        <v>105.06100000000151</v>
      </c>
      <c r="G37" s="94">
        <v>0</v>
      </c>
      <c r="H37" s="94"/>
      <c r="I37" s="55"/>
      <c r="J37" s="29"/>
      <c r="K37" s="29"/>
    </row>
    <row r="38" spans="1:11" x14ac:dyDescent="0.25">
      <c r="A38" s="39" t="s">
        <v>47</v>
      </c>
      <c r="B38" s="43" t="s">
        <v>48</v>
      </c>
      <c r="C38" s="44">
        <v>0</v>
      </c>
      <c r="D38" s="42">
        <v>5078</v>
      </c>
      <c r="E38" s="42">
        <v>5077.4219999999996</v>
      </c>
      <c r="F38" s="94">
        <f t="shared" si="0"/>
        <v>0.57800000000042928</v>
      </c>
      <c r="G38" s="94">
        <v>0</v>
      </c>
      <c r="H38" s="94"/>
      <c r="I38" s="55"/>
      <c r="J38" s="29"/>
      <c r="K38" s="29"/>
    </row>
    <row r="39" spans="1:11" ht="13.5" customHeight="1" x14ac:dyDescent="0.25">
      <c r="A39" s="39" t="s">
        <v>49</v>
      </c>
      <c r="B39" s="40" t="s">
        <v>50</v>
      </c>
      <c r="C39" s="41">
        <v>0</v>
      </c>
      <c r="D39" s="42">
        <v>0</v>
      </c>
      <c r="E39" s="42">
        <v>0</v>
      </c>
      <c r="F39" s="94">
        <f t="shared" si="0"/>
        <v>0</v>
      </c>
      <c r="G39" s="94">
        <v>0</v>
      </c>
      <c r="H39" s="94"/>
      <c r="I39" s="55"/>
      <c r="J39" s="29"/>
      <c r="K39" s="29"/>
    </row>
    <row r="40" spans="1:11" ht="13.5" customHeight="1" x14ac:dyDescent="0.25">
      <c r="A40" s="39" t="s">
        <v>51</v>
      </c>
      <c r="B40" s="40" t="s">
        <v>52</v>
      </c>
      <c r="C40" s="41">
        <v>0</v>
      </c>
      <c r="D40" s="42">
        <v>124596.535</v>
      </c>
      <c r="E40" s="42">
        <v>122767.38</v>
      </c>
      <c r="F40" s="94">
        <f t="shared" si="0"/>
        <v>1829.1549999999988</v>
      </c>
      <c r="G40" s="94">
        <v>1295</v>
      </c>
      <c r="H40" s="94"/>
      <c r="I40" s="98"/>
      <c r="J40" s="29"/>
      <c r="K40" s="29"/>
    </row>
    <row r="41" spans="1:11" ht="13.5" customHeight="1" x14ac:dyDescent="0.25">
      <c r="A41" s="39" t="s">
        <v>53</v>
      </c>
      <c r="B41" s="43" t="s">
        <v>54</v>
      </c>
      <c r="C41" s="41">
        <v>0</v>
      </c>
      <c r="D41" s="42">
        <v>149034</v>
      </c>
      <c r="E41" s="42">
        <v>3593.2</v>
      </c>
      <c r="F41" s="94">
        <f t="shared" si="0"/>
        <v>145440.79999999999</v>
      </c>
      <c r="G41" s="99">
        <f>2625+2520+709+681</f>
        <v>6535</v>
      </c>
      <c r="H41" s="99"/>
      <c r="I41" s="55"/>
      <c r="J41" s="29"/>
      <c r="K41" s="29"/>
    </row>
    <row r="42" spans="1:11" ht="13.5" customHeight="1" x14ac:dyDescent="0.25">
      <c r="A42" s="39" t="s">
        <v>55</v>
      </c>
      <c r="B42" s="43" t="s">
        <v>56</v>
      </c>
      <c r="C42" s="44">
        <v>0</v>
      </c>
      <c r="D42" s="42">
        <v>2477</v>
      </c>
      <c r="E42" s="42">
        <v>2476.5</v>
      </c>
      <c r="F42" s="94">
        <f t="shared" si="0"/>
        <v>0.5</v>
      </c>
      <c r="G42" s="94">
        <v>0</v>
      </c>
      <c r="H42" s="94"/>
      <c r="I42" s="55"/>
      <c r="J42" s="29"/>
      <c r="K42" s="29"/>
    </row>
    <row r="43" spans="1:11" ht="13.5" customHeight="1" x14ac:dyDescent="0.25">
      <c r="A43" s="39" t="s">
        <v>57</v>
      </c>
      <c r="B43" s="40" t="s">
        <v>58</v>
      </c>
      <c r="C43" s="41"/>
      <c r="D43" s="42">
        <v>2286</v>
      </c>
      <c r="E43" s="42">
        <v>2286</v>
      </c>
      <c r="F43" s="94">
        <f t="shared" si="0"/>
        <v>0</v>
      </c>
      <c r="G43" s="94"/>
      <c r="H43" s="94"/>
      <c r="I43" s="55"/>
      <c r="J43" s="29"/>
      <c r="K43" s="29"/>
    </row>
    <row r="44" spans="1:11" x14ac:dyDescent="0.25">
      <c r="A44" s="39" t="s">
        <v>59</v>
      </c>
      <c r="B44" s="51" t="s">
        <v>60</v>
      </c>
      <c r="C44" s="41">
        <v>0</v>
      </c>
      <c r="D44" s="42">
        <v>2667</v>
      </c>
      <c r="E44" s="42">
        <v>2667</v>
      </c>
      <c r="F44" s="94">
        <f t="shared" si="0"/>
        <v>0</v>
      </c>
      <c r="G44" s="94"/>
      <c r="H44" s="94"/>
      <c r="I44" s="55"/>
      <c r="J44" s="29"/>
      <c r="K44" s="29"/>
    </row>
    <row r="45" spans="1:11" x14ac:dyDescent="0.25">
      <c r="A45" s="39" t="s">
        <v>61</v>
      </c>
      <c r="B45" s="51" t="s">
        <v>62</v>
      </c>
      <c r="C45" s="41">
        <v>0</v>
      </c>
      <c r="D45" s="42">
        <v>839</v>
      </c>
      <c r="E45" s="42">
        <v>838.2</v>
      </c>
      <c r="F45" s="94">
        <f t="shared" si="0"/>
        <v>0.79999999999995453</v>
      </c>
      <c r="G45" s="94">
        <v>0</v>
      </c>
      <c r="H45" s="94"/>
      <c r="I45" s="55"/>
      <c r="J45" s="29"/>
      <c r="K45" s="29"/>
    </row>
    <row r="46" spans="1:11" ht="15" hidden="1" customHeight="1" x14ac:dyDescent="0.25">
      <c r="A46" s="39"/>
      <c r="B46" s="43" t="s">
        <v>63</v>
      </c>
      <c r="C46" s="41">
        <v>0</v>
      </c>
      <c r="D46" s="42">
        <v>0</v>
      </c>
      <c r="E46" s="42">
        <v>0</v>
      </c>
      <c r="F46" s="94">
        <f t="shared" si="0"/>
        <v>0</v>
      </c>
      <c r="G46" s="94"/>
      <c r="H46" s="94"/>
      <c r="I46" s="29"/>
      <c r="J46" s="29"/>
      <c r="K46" s="29"/>
    </row>
    <row r="47" spans="1:11" ht="15" hidden="1" customHeight="1" x14ac:dyDescent="0.25">
      <c r="A47" s="39"/>
      <c r="B47" s="43" t="s">
        <v>64</v>
      </c>
      <c r="C47" s="41"/>
      <c r="D47" s="42">
        <v>0</v>
      </c>
      <c r="E47" s="42">
        <v>0</v>
      </c>
      <c r="F47" s="94">
        <f t="shared" si="0"/>
        <v>0</v>
      </c>
      <c r="G47" s="94"/>
      <c r="H47" s="94"/>
      <c r="I47" s="29"/>
      <c r="J47" s="29"/>
      <c r="K47" s="29"/>
    </row>
    <row r="48" spans="1:11" ht="15" hidden="1" customHeight="1" x14ac:dyDescent="0.25">
      <c r="A48" s="39"/>
      <c r="B48" s="40" t="s">
        <v>65</v>
      </c>
      <c r="C48" s="41">
        <v>0</v>
      </c>
      <c r="D48" s="42">
        <v>0</v>
      </c>
      <c r="E48" s="42">
        <v>0</v>
      </c>
      <c r="F48" s="94">
        <f t="shared" si="0"/>
        <v>0</v>
      </c>
      <c r="G48" s="94"/>
      <c r="H48" s="94"/>
      <c r="I48" s="29"/>
      <c r="J48" s="29"/>
      <c r="K48" s="29"/>
    </row>
    <row r="49" spans="1:11" ht="15" hidden="1" customHeight="1" x14ac:dyDescent="0.25">
      <c r="A49" s="39"/>
      <c r="B49" s="43" t="s">
        <v>66</v>
      </c>
      <c r="C49" s="44">
        <v>0</v>
      </c>
      <c r="D49" s="42">
        <v>0</v>
      </c>
      <c r="E49" s="42">
        <v>0</v>
      </c>
      <c r="F49" s="94">
        <f t="shared" si="0"/>
        <v>0</v>
      </c>
      <c r="G49" s="94"/>
      <c r="H49" s="94"/>
      <c r="I49" s="29"/>
      <c r="J49" s="29"/>
      <c r="K49" s="29"/>
    </row>
    <row r="50" spans="1:11" ht="5.0999999999999996" customHeight="1" x14ac:dyDescent="0.25">
      <c r="A50" s="39"/>
      <c r="B50" s="43"/>
      <c r="C50" s="44"/>
      <c r="D50" s="42"/>
      <c r="E50" s="42"/>
      <c r="F50" s="94"/>
      <c r="G50" s="94"/>
      <c r="H50" s="94"/>
    </row>
    <row r="51" spans="1:11" ht="13.5" customHeight="1" x14ac:dyDescent="0.25">
      <c r="A51" s="39"/>
      <c r="B51" s="36" t="s">
        <v>67</v>
      </c>
      <c r="C51" s="53">
        <f>SUM(C20:C50)</f>
        <v>577210</v>
      </c>
      <c r="D51" s="54">
        <f>SUM(D20:D50)</f>
        <v>1384667.5349999999</v>
      </c>
      <c r="E51" s="54">
        <f>SUM(E20:E50)</f>
        <v>623972.03299999982</v>
      </c>
      <c r="F51" s="54">
        <f t="shared" si="0"/>
        <v>760695.50200000009</v>
      </c>
      <c r="G51" s="54">
        <f>SUM(G20:G50)</f>
        <v>454011</v>
      </c>
      <c r="H51" s="54">
        <v>222413</v>
      </c>
      <c r="I51" s="54">
        <f>SUM(I20:I50)</f>
        <v>222413</v>
      </c>
      <c r="J51" s="55"/>
      <c r="K51" s="55"/>
    </row>
    <row r="52" spans="1:11" ht="9.9499999999999993" customHeight="1" x14ac:dyDescent="0.25">
      <c r="A52" s="39"/>
      <c r="B52" s="36"/>
      <c r="C52" s="53"/>
      <c r="D52" s="54"/>
      <c r="E52" s="54"/>
      <c r="F52" s="54"/>
      <c r="G52" s="54"/>
      <c r="H52" s="54"/>
      <c r="I52" s="29"/>
      <c r="J52" s="29"/>
      <c r="K52" s="29"/>
    </row>
    <row r="53" spans="1:11" ht="13.5" customHeight="1" x14ac:dyDescent="0.25">
      <c r="A53" s="35">
        <v>2</v>
      </c>
      <c r="B53" s="36" t="s">
        <v>68</v>
      </c>
      <c r="C53" s="56"/>
      <c r="D53" s="56"/>
      <c r="E53" s="56"/>
      <c r="F53" s="56"/>
      <c r="G53" s="56"/>
      <c r="H53" s="56"/>
      <c r="I53" s="29"/>
      <c r="J53" s="29"/>
      <c r="K53" s="29"/>
    </row>
    <row r="54" spans="1:11" ht="9.9499999999999993" customHeight="1" x14ac:dyDescent="0.25">
      <c r="A54" s="39"/>
      <c r="B54" s="36"/>
      <c r="C54" s="56"/>
      <c r="D54" s="56"/>
      <c r="E54" s="56"/>
      <c r="F54" s="56"/>
      <c r="G54" s="56"/>
      <c r="H54" s="56"/>
      <c r="I54" s="29"/>
      <c r="J54" s="29"/>
      <c r="K54" s="29"/>
    </row>
    <row r="55" spans="1:11" ht="12.75" customHeight="1" x14ac:dyDescent="0.25">
      <c r="A55" s="39" t="s">
        <v>13</v>
      </c>
      <c r="B55" s="40" t="s">
        <v>69</v>
      </c>
      <c r="C55" s="57">
        <v>4763</v>
      </c>
      <c r="D55" s="42">
        <v>6904</v>
      </c>
      <c r="E55" s="42">
        <v>3398.8500000000004</v>
      </c>
      <c r="F55" s="94">
        <f t="shared" ref="F55:F63" si="1">D55-E55</f>
        <v>3505.1499999999996</v>
      </c>
      <c r="G55" s="94">
        <f>1300+351</f>
        <v>1651</v>
      </c>
      <c r="H55" s="94"/>
      <c r="I55" s="98"/>
      <c r="J55" s="29"/>
      <c r="K55" s="29"/>
    </row>
    <row r="56" spans="1:11" ht="12.75" customHeight="1" x14ac:dyDescent="0.25">
      <c r="A56" s="39" t="s">
        <v>15</v>
      </c>
      <c r="B56" s="40" t="s">
        <v>70</v>
      </c>
      <c r="C56" s="57">
        <v>0</v>
      </c>
      <c r="D56" s="42">
        <v>4724</v>
      </c>
      <c r="E56" s="42">
        <v>0</v>
      </c>
      <c r="F56" s="94">
        <f t="shared" si="1"/>
        <v>4724</v>
      </c>
      <c r="G56" s="94">
        <v>0</v>
      </c>
      <c r="H56" s="94"/>
      <c r="I56" s="29"/>
      <c r="J56" s="29"/>
      <c r="K56" s="29"/>
    </row>
    <row r="57" spans="1:11" ht="12.75" customHeight="1" x14ac:dyDescent="0.25">
      <c r="A57" s="39" t="s">
        <v>17</v>
      </c>
      <c r="B57" s="40" t="s">
        <v>71</v>
      </c>
      <c r="C57" s="57">
        <v>0</v>
      </c>
      <c r="D57" s="42">
        <v>0</v>
      </c>
      <c r="E57" s="42">
        <v>0</v>
      </c>
      <c r="F57" s="94">
        <f t="shared" si="1"/>
        <v>0</v>
      </c>
      <c r="G57" s="94">
        <v>0</v>
      </c>
      <c r="H57" s="94"/>
      <c r="I57" s="29"/>
      <c r="J57" s="29"/>
      <c r="K57" s="29"/>
    </row>
    <row r="58" spans="1:11" ht="12.75" customHeight="1" x14ac:dyDescent="0.25">
      <c r="A58" s="39" t="s">
        <v>19</v>
      </c>
      <c r="B58" s="40" t="s">
        <v>72</v>
      </c>
      <c r="C58" s="57">
        <v>0</v>
      </c>
      <c r="D58" s="42">
        <v>1345</v>
      </c>
      <c r="E58" s="42">
        <v>455.67600000000004</v>
      </c>
      <c r="F58" s="94">
        <f t="shared" si="1"/>
        <v>889.32399999999996</v>
      </c>
      <c r="G58" s="94">
        <v>88</v>
      </c>
      <c r="H58" s="94"/>
      <c r="I58" s="98"/>
      <c r="J58" s="29"/>
      <c r="K58" s="29"/>
    </row>
    <row r="59" spans="1:11" ht="12.75" customHeight="1" x14ac:dyDescent="0.25">
      <c r="A59" s="39" t="s">
        <v>21</v>
      </c>
      <c r="B59" s="40" t="s">
        <v>73</v>
      </c>
      <c r="C59" s="57">
        <v>0</v>
      </c>
      <c r="D59" s="42">
        <v>178015</v>
      </c>
      <c r="E59" s="42">
        <v>177800</v>
      </c>
      <c r="F59" s="94">
        <f t="shared" si="1"/>
        <v>215</v>
      </c>
      <c r="G59" s="94">
        <v>0</v>
      </c>
      <c r="H59" s="94"/>
      <c r="I59" s="29"/>
      <c r="J59" s="29"/>
      <c r="K59" s="29"/>
    </row>
    <row r="60" spans="1:11" ht="12.75" customHeight="1" x14ac:dyDescent="0.25">
      <c r="A60" s="39"/>
      <c r="B60" s="40" t="s">
        <v>74</v>
      </c>
      <c r="C60" s="57"/>
      <c r="D60" s="42">
        <v>0</v>
      </c>
      <c r="E60" s="42"/>
      <c r="F60" s="94">
        <f t="shared" si="1"/>
        <v>0</v>
      </c>
      <c r="G60" s="42"/>
      <c r="H60" s="42">
        <f>4654+1255</f>
        <v>5909</v>
      </c>
      <c r="I60" s="55">
        <f>4654+1255</f>
        <v>5909</v>
      </c>
      <c r="J60" s="29"/>
      <c r="K60" s="29"/>
    </row>
    <row r="61" spans="1:11" ht="12.75" hidden="1" customHeight="1" x14ac:dyDescent="0.25">
      <c r="A61" s="39"/>
      <c r="B61" s="40" t="s">
        <v>75</v>
      </c>
      <c r="C61" s="57"/>
      <c r="D61" s="42"/>
      <c r="E61" s="42"/>
      <c r="F61" s="94">
        <f t="shared" si="1"/>
        <v>0</v>
      </c>
      <c r="G61" s="42"/>
      <c r="H61" s="42"/>
      <c r="I61" s="29"/>
      <c r="J61" s="29"/>
      <c r="K61" s="29"/>
    </row>
    <row r="62" spans="1:11" ht="12.75" hidden="1" customHeight="1" x14ac:dyDescent="0.25">
      <c r="A62" s="39"/>
      <c r="B62" s="40" t="s">
        <v>76</v>
      </c>
      <c r="C62" s="57"/>
      <c r="D62" s="42"/>
      <c r="E62" s="42"/>
      <c r="F62" s="94">
        <f t="shared" si="1"/>
        <v>0</v>
      </c>
      <c r="G62" s="42"/>
      <c r="H62" s="42"/>
      <c r="I62" s="29"/>
      <c r="J62" s="29"/>
      <c r="K62" s="29"/>
    </row>
    <row r="63" spans="1:11" ht="12.75" hidden="1" customHeight="1" x14ac:dyDescent="0.25">
      <c r="A63" s="39"/>
      <c r="B63" s="40"/>
      <c r="C63" s="57"/>
      <c r="D63" s="42"/>
      <c r="E63" s="42"/>
      <c r="F63" s="94">
        <f t="shared" si="1"/>
        <v>0</v>
      </c>
      <c r="G63" s="42"/>
      <c r="H63" s="42"/>
      <c r="I63" s="29"/>
      <c r="J63" s="29"/>
      <c r="K63" s="29"/>
    </row>
    <row r="64" spans="1:11" ht="5.0999999999999996" customHeight="1" x14ac:dyDescent="0.25">
      <c r="A64" s="39"/>
      <c r="B64" s="36"/>
      <c r="C64" s="56"/>
      <c r="D64" s="56"/>
      <c r="E64" s="56"/>
      <c r="F64" s="94"/>
      <c r="G64" s="56"/>
      <c r="H64" s="56"/>
      <c r="I64" s="29"/>
      <c r="J64" s="29"/>
      <c r="K64" s="29"/>
    </row>
    <row r="65" spans="1:11" ht="13.5" customHeight="1" x14ac:dyDescent="0.25">
      <c r="A65" s="39"/>
      <c r="B65" s="36" t="s">
        <v>77</v>
      </c>
      <c r="C65" s="56">
        <f>SUM(C55:C64)</f>
        <v>4763</v>
      </c>
      <c r="D65" s="56">
        <f>SUM(D55:D64)</f>
        <v>190988</v>
      </c>
      <c r="E65" s="56">
        <f>SUM(E55:E64)</f>
        <v>181654.52600000001</v>
      </c>
      <c r="F65" s="56">
        <f>D65-E65</f>
        <v>9333.4739999999874</v>
      </c>
      <c r="G65" s="56">
        <f>SUM(G55:G63)</f>
        <v>1739</v>
      </c>
      <c r="H65" s="56">
        <f>SUM(H55:H63)</f>
        <v>5909</v>
      </c>
      <c r="I65" s="56">
        <f>SUM(I55:I63)</f>
        <v>5909</v>
      </c>
      <c r="J65" s="55"/>
      <c r="K65" s="55"/>
    </row>
    <row r="66" spans="1:11" ht="6.95" customHeight="1" x14ac:dyDescent="0.25">
      <c r="A66" s="39"/>
      <c r="B66" s="36"/>
      <c r="C66" s="56"/>
      <c r="D66" s="56"/>
      <c r="E66" s="56"/>
      <c r="F66" s="56"/>
      <c r="G66" s="56"/>
      <c r="H66" s="56"/>
      <c r="I66" s="29"/>
      <c r="J66" s="29"/>
      <c r="K66" s="29"/>
    </row>
    <row r="67" spans="1:11" ht="12.75" customHeight="1" x14ac:dyDescent="0.25">
      <c r="A67" s="35">
        <v>3</v>
      </c>
      <c r="B67" s="36" t="s">
        <v>78</v>
      </c>
      <c r="C67" s="56"/>
      <c r="D67" s="56"/>
      <c r="E67" s="56"/>
      <c r="F67" s="56"/>
      <c r="G67" s="56"/>
      <c r="H67" s="56"/>
      <c r="I67" s="29"/>
      <c r="J67" s="29"/>
      <c r="K67" s="29"/>
    </row>
    <row r="68" spans="1:11" ht="6.75" customHeight="1" x14ac:dyDescent="0.25">
      <c r="A68" s="35"/>
      <c r="B68" s="36"/>
      <c r="C68" s="56"/>
      <c r="D68" s="56"/>
      <c r="E68" s="56"/>
      <c r="F68" s="56"/>
      <c r="G68" s="56"/>
      <c r="H68" s="56"/>
      <c r="I68" s="29"/>
      <c r="J68" s="29"/>
      <c r="K68" s="29"/>
    </row>
    <row r="69" spans="1:11" ht="12.75" customHeight="1" x14ac:dyDescent="0.25">
      <c r="A69" s="39" t="s">
        <v>13</v>
      </c>
      <c r="B69" s="58" t="s">
        <v>79</v>
      </c>
      <c r="C69" s="41">
        <v>0</v>
      </c>
      <c r="D69" s="42">
        <v>3810</v>
      </c>
      <c r="E69" s="42">
        <v>3810</v>
      </c>
      <c r="F69" s="94">
        <v>0</v>
      </c>
      <c r="G69" s="94">
        <v>0</v>
      </c>
      <c r="H69" s="94"/>
      <c r="I69" s="29"/>
      <c r="J69" s="29"/>
      <c r="K69" s="29"/>
    </row>
    <row r="70" spans="1:11" ht="6.95" customHeight="1" x14ac:dyDescent="0.25">
      <c r="A70" s="39"/>
      <c r="B70" s="36"/>
      <c r="C70" s="56"/>
      <c r="D70" s="56"/>
      <c r="E70" s="56"/>
      <c r="F70" s="56"/>
      <c r="G70" s="56"/>
      <c r="H70" s="56"/>
      <c r="I70" s="29"/>
      <c r="J70" s="29"/>
      <c r="K70" s="29"/>
    </row>
    <row r="71" spans="1:11" ht="12.75" customHeight="1" x14ac:dyDescent="0.25">
      <c r="A71" s="39"/>
      <c r="B71" s="36" t="s">
        <v>80</v>
      </c>
      <c r="C71" s="56">
        <f>SUM(C69:C70)</f>
        <v>0</v>
      </c>
      <c r="D71" s="56">
        <f>SUM(D69:D70)</f>
        <v>3810</v>
      </c>
      <c r="E71" s="56">
        <f>SUM(E69:E70)</f>
        <v>3810</v>
      </c>
      <c r="F71" s="56">
        <v>0</v>
      </c>
      <c r="G71" s="56"/>
      <c r="H71" s="56"/>
      <c r="I71" s="55"/>
      <c r="J71" s="55"/>
      <c r="K71" s="55"/>
    </row>
    <row r="72" spans="1:11" ht="6.95" customHeight="1" x14ac:dyDescent="0.25">
      <c r="A72" s="39"/>
      <c r="B72" s="36"/>
      <c r="C72" s="56"/>
      <c r="D72" s="56"/>
      <c r="E72" s="56"/>
      <c r="F72" s="56"/>
      <c r="G72" s="56"/>
      <c r="H72" s="56"/>
      <c r="I72" s="29"/>
      <c r="J72" s="29"/>
      <c r="K72" s="29"/>
    </row>
    <row r="73" spans="1:11" ht="12.75" customHeight="1" x14ac:dyDescent="0.25">
      <c r="A73" s="35">
        <v>4</v>
      </c>
      <c r="B73" s="36" t="s">
        <v>81</v>
      </c>
      <c r="C73" s="56"/>
      <c r="D73" s="56"/>
      <c r="E73" s="56"/>
      <c r="F73" s="56"/>
      <c r="G73" s="56"/>
      <c r="H73" s="56"/>
      <c r="I73" s="29"/>
      <c r="J73" s="29"/>
      <c r="K73" s="29"/>
    </row>
    <row r="74" spans="1:11" ht="6.95" customHeight="1" x14ac:dyDescent="0.25">
      <c r="A74" s="39"/>
      <c r="B74" s="36"/>
      <c r="C74" s="56"/>
      <c r="D74" s="56"/>
      <c r="E74" s="56"/>
      <c r="F74" s="56"/>
      <c r="G74" s="56"/>
      <c r="H74" s="56"/>
      <c r="I74" s="29"/>
      <c r="J74" s="29"/>
      <c r="K74" s="29"/>
    </row>
    <row r="75" spans="1:11" ht="12.75" customHeight="1" x14ac:dyDescent="0.25">
      <c r="A75" s="35">
        <v>5</v>
      </c>
      <c r="B75" s="36" t="s">
        <v>82</v>
      </c>
      <c r="C75" s="56"/>
      <c r="D75" s="56"/>
      <c r="E75" s="56"/>
      <c r="F75" s="56"/>
      <c r="G75" s="56"/>
      <c r="H75" s="56"/>
      <c r="I75" s="29"/>
      <c r="J75" s="29"/>
      <c r="K75" s="29"/>
    </row>
    <row r="76" spans="1:11" ht="6.95" customHeight="1" x14ac:dyDescent="0.25">
      <c r="A76" s="39"/>
      <c r="B76" s="36"/>
      <c r="C76" s="56"/>
      <c r="D76" s="56"/>
      <c r="E76" s="56"/>
      <c r="F76" s="56"/>
      <c r="G76" s="56"/>
      <c r="H76" s="56"/>
      <c r="I76" s="29"/>
      <c r="J76" s="29"/>
      <c r="K76" s="29"/>
    </row>
    <row r="77" spans="1:11" ht="12.75" customHeight="1" x14ac:dyDescent="0.25">
      <c r="A77" s="35">
        <v>6</v>
      </c>
      <c r="B77" s="36" t="s">
        <v>83</v>
      </c>
      <c r="C77" s="56"/>
      <c r="D77" s="56"/>
      <c r="E77" s="56"/>
      <c r="F77" s="56"/>
      <c r="G77" s="56"/>
      <c r="H77" s="56"/>
      <c r="I77" s="29"/>
      <c r="J77" s="29"/>
      <c r="K77" s="29"/>
    </row>
    <row r="78" spans="1:11" ht="5.0999999999999996" customHeight="1" x14ac:dyDescent="0.25">
      <c r="A78" s="39"/>
      <c r="B78" s="36"/>
      <c r="C78" s="56"/>
      <c r="D78" s="56"/>
      <c r="E78" s="56"/>
      <c r="F78" s="56"/>
      <c r="G78" s="56"/>
      <c r="H78" s="56"/>
      <c r="I78" s="29"/>
      <c r="J78" s="29"/>
      <c r="K78" s="29"/>
    </row>
    <row r="79" spans="1:11" ht="12.75" customHeight="1" x14ac:dyDescent="0.25">
      <c r="A79" s="39" t="s">
        <v>13</v>
      </c>
      <c r="B79" s="40" t="s">
        <v>84</v>
      </c>
      <c r="C79" s="57">
        <v>36195</v>
      </c>
      <c r="D79" s="42">
        <v>65059</v>
      </c>
      <c r="E79" s="42">
        <v>27969.722000000002</v>
      </c>
      <c r="F79" s="94">
        <f>D79-E79</f>
        <v>37089.277999999998</v>
      </c>
      <c r="G79" s="94">
        <f>37090-1</f>
        <v>37089</v>
      </c>
      <c r="H79" s="94">
        <v>1</v>
      </c>
      <c r="I79" s="29">
        <v>1</v>
      </c>
      <c r="J79" s="29"/>
      <c r="K79" s="29"/>
    </row>
    <row r="80" spans="1:11" ht="12.75" customHeight="1" x14ac:dyDescent="0.25">
      <c r="A80" s="39" t="s">
        <v>15</v>
      </c>
      <c r="B80" s="59" t="s">
        <v>85</v>
      </c>
      <c r="C80" s="41">
        <v>0</v>
      </c>
      <c r="D80" s="42">
        <v>774</v>
      </c>
      <c r="E80" s="42">
        <v>0</v>
      </c>
      <c r="F80" s="94">
        <f t="shared" ref="F80:F81" si="2">D80-E80</f>
        <v>774</v>
      </c>
      <c r="G80" s="94">
        <v>0</v>
      </c>
      <c r="H80" s="94"/>
      <c r="I80" s="29"/>
      <c r="J80" s="29"/>
      <c r="K80" s="29"/>
    </row>
    <row r="81" spans="1:11" ht="12.75" customHeight="1" x14ac:dyDescent="0.25">
      <c r="A81" s="39" t="s">
        <v>17</v>
      </c>
      <c r="B81" s="60" t="s">
        <v>86</v>
      </c>
      <c r="C81" s="41">
        <v>0</v>
      </c>
      <c r="D81" s="42">
        <v>0</v>
      </c>
      <c r="E81" s="42">
        <v>0</v>
      </c>
      <c r="F81" s="94">
        <f t="shared" si="2"/>
        <v>0</v>
      </c>
      <c r="G81" s="94"/>
      <c r="H81" s="94"/>
      <c r="I81" s="29"/>
      <c r="J81" s="29"/>
      <c r="K81" s="29"/>
    </row>
    <row r="82" spans="1:11" ht="12.75" customHeight="1" x14ac:dyDescent="0.25">
      <c r="A82" s="39"/>
      <c r="B82" s="59" t="s">
        <v>193</v>
      </c>
      <c r="C82" s="41"/>
      <c r="D82" s="42"/>
      <c r="E82" s="42"/>
      <c r="F82" s="94"/>
      <c r="G82" s="94"/>
      <c r="H82" s="94">
        <v>889</v>
      </c>
      <c r="I82" s="29">
        <v>889</v>
      </c>
      <c r="J82" s="29"/>
      <c r="K82" s="29"/>
    </row>
    <row r="83" spans="1:11" ht="5.0999999999999996" customHeight="1" x14ac:dyDescent="0.25">
      <c r="A83" s="39"/>
      <c r="B83" s="40"/>
      <c r="C83" s="57"/>
      <c r="D83" s="42"/>
      <c r="E83" s="42"/>
      <c r="F83" s="42"/>
      <c r="G83" s="42"/>
      <c r="H83" s="42"/>
      <c r="I83" s="29"/>
      <c r="J83" s="29"/>
      <c r="K83" s="29"/>
    </row>
    <row r="84" spans="1:11" ht="12.75" customHeight="1" x14ac:dyDescent="0.25">
      <c r="A84" s="39"/>
      <c r="B84" s="36" t="s">
        <v>87</v>
      </c>
      <c r="C84" s="56">
        <f>SUM(C79:C83)</f>
        <v>36195</v>
      </c>
      <c r="D84" s="56">
        <f>SUM(D79:D81)</f>
        <v>65833</v>
      </c>
      <c r="E84" s="56">
        <f>SUM(E79:E81)</f>
        <v>27969.722000000002</v>
      </c>
      <c r="F84" s="56">
        <f>D84-E84</f>
        <v>37863.277999999998</v>
      </c>
      <c r="G84" s="56">
        <f t="shared" ref="G84" si="3">SUM(G79:G81)</f>
        <v>37089</v>
      </c>
      <c r="H84" s="56">
        <f>SUM(H79:H82)</f>
        <v>890</v>
      </c>
      <c r="I84" s="56">
        <f>SUM(I79:I82)</f>
        <v>890</v>
      </c>
      <c r="J84" s="55"/>
      <c r="K84" s="55"/>
    </row>
    <row r="85" spans="1:11" ht="6.95" customHeight="1" x14ac:dyDescent="0.25">
      <c r="A85" s="39"/>
      <c r="B85" s="36"/>
      <c r="C85" s="56"/>
      <c r="D85" s="56"/>
      <c r="E85" s="56"/>
      <c r="F85" s="56"/>
      <c r="G85" s="56"/>
      <c r="H85" s="56"/>
      <c r="I85" s="29"/>
      <c r="J85" s="29"/>
      <c r="K85" s="29"/>
    </row>
    <row r="86" spans="1:11" ht="12.75" customHeight="1" x14ac:dyDescent="0.25">
      <c r="A86" s="35">
        <v>7</v>
      </c>
      <c r="B86" s="36" t="s">
        <v>88</v>
      </c>
      <c r="C86" s="56"/>
      <c r="D86" s="56"/>
      <c r="E86" s="56"/>
      <c r="F86" s="56"/>
      <c r="G86" s="56"/>
      <c r="H86" s="56"/>
      <c r="I86" s="29"/>
      <c r="J86" s="29"/>
      <c r="K86" s="29"/>
    </row>
    <row r="87" spans="1:11" ht="9.9499999999999993" customHeight="1" x14ac:dyDescent="0.25">
      <c r="A87" s="39"/>
      <c r="B87" s="36"/>
      <c r="C87" s="56"/>
      <c r="D87" s="56"/>
      <c r="E87" s="56"/>
      <c r="F87" s="56"/>
      <c r="G87" s="56"/>
      <c r="H87" s="56"/>
      <c r="I87" s="29"/>
      <c r="J87" s="29"/>
      <c r="K87" s="29"/>
    </row>
    <row r="88" spans="1:11" ht="12.75" customHeight="1" x14ac:dyDescent="0.25">
      <c r="A88" s="39" t="s">
        <v>13</v>
      </c>
      <c r="B88" s="61" t="s">
        <v>89</v>
      </c>
      <c r="C88" s="41">
        <v>459722</v>
      </c>
      <c r="D88" s="42">
        <v>309072</v>
      </c>
      <c r="E88" s="42">
        <v>11023.58</v>
      </c>
      <c r="F88" s="94">
        <f>D88-E88</f>
        <v>298048.42</v>
      </c>
      <c r="G88" s="94">
        <v>298048</v>
      </c>
      <c r="H88" s="94">
        <f>328056-F88</f>
        <v>30007.580000000016</v>
      </c>
      <c r="I88" s="55">
        <f>328056-G88</f>
        <v>30008</v>
      </c>
      <c r="J88" s="29"/>
      <c r="K88" s="29"/>
    </row>
    <row r="89" spans="1:11" ht="12.75" customHeight="1" x14ac:dyDescent="0.25">
      <c r="A89" s="39" t="s">
        <v>15</v>
      </c>
      <c r="B89" s="61" t="s">
        <v>90</v>
      </c>
      <c r="C89" s="41">
        <v>52397</v>
      </c>
      <c r="D89" s="42">
        <v>105926</v>
      </c>
      <c r="E89" s="42">
        <v>105214.397</v>
      </c>
      <c r="F89" s="94">
        <f t="shared" ref="F89:F96" si="4">D89-E89</f>
        <v>711.60300000000279</v>
      </c>
      <c r="G89" s="94">
        <v>570</v>
      </c>
      <c r="H89" s="94"/>
      <c r="I89" s="55"/>
      <c r="J89" s="29"/>
      <c r="K89" s="29"/>
    </row>
    <row r="90" spans="1:11" ht="12.75" customHeight="1" x14ac:dyDescent="0.25">
      <c r="A90" s="39" t="s">
        <v>17</v>
      </c>
      <c r="B90" s="61" t="s">
        <v>91</v>
      </c>
      <c r="C90" s="41">
        <v>305864</v>
      </c>
      <c r="D90" s="42">
        <v>572060</v>
      </c>
      <c r="E90" s="42">
        <v>570534.96</v>
      </c>
      <c r="F90" s="94">
        <f t="shared" si="4"/>
        <v>1525.0400000000373</v>
      </c>
      <c r="G90" s="94">
        <v>1525</v>
      </c>
      <c r="H90" s="94">
        <f>7090-F90</f>
        <v>5564.9599999999627</v>
      </c>
      <c r="I90" s="55">
        <f>7090-G90</f>
        <v>5565</v>
      </c>
      <c r="J90" s="29"/>
      <c r="K90" s="29"/>
    </row>
    <row r="91" spans="1:11" ht="12.75" customHeight="1" x14ac:dyDescent="0.25">
      <c r="A91" s="39" t="s">
        <v>19</v>
      </c>
      <c r="B91" s="61" t="s">
        <v>92</v>
      </c>
      <c r="C91" s="41">
        <v>3210</v>
      </c>
      <c r="D91" s="42">
        <v>3210</v>
      </c>
      <c r="E91" s="42">
        <v>0</v>
      </c>
      <c r="F91" s="94">
        <f t="shared" si="4"/>
        <v>3210</v>
      </c>
      <c r="G91" s="94">
        <v>0</v>
      </c>
      <c r="H91" s="94"/>
      <c r="I91" s="55"/>
      <c r="J91" s="29"/>
      <c r="K91" s="29"/>
    </row>
    <row r="92" spans="1:11" ht="12.75" customHeight="1" x14ac:dyDescent="0.25">
      <c r="A92" s="39" t="s">
        <v>21</v>
      </c>
      <c r="B92" s="61" t="s">
        <v>93</v>
      </c>
      <c r="C92" s="41"/>
      <c r="D92" s="42">
        <v>505</v>
      </c>
      <c r="E92" s="42">
        <v>304.8</v>
      </c>
      <c r="F92" s="94">
        <f t="shared" si="4"/>
        <v>200.2</v>
      </c>
      <c r="G92" s="94">
        <v>200</v>
      </c>
      <c r="H92" s="94">
        <v>1</v>
      </c>
      <c r="I92" s="55">
        <v>1</v>
      </c>
      <c r="J92" s="29"/>
      <c r="K92" s="29"/>
    </row>
    <row r="93" spans="1:11" ht="12.75" customHeight="1" x14ac:dyDescent="0.25">
      <c r="A93" s="39" t="s">
        <v>23</v>
      </c>
      <c r="B93" s="61" t="s">
        <v>94</v>
      </c>
      <c r="C93" s="41"/>
      <c r="D93" s="42">
        <v>47048</v>
      </c>
      <c r="E93" s="42">
        <v>41875.737999999998</v>
      </c>
      <c r="F93" s="94">
        <f t="shared" si="4"/>
        <v>5172.2620000000024</v>
      </c>
      <c r="G93" s="94">
        <v>187</v>
      </c>
      <c r="H93" s="94"/>
      <c r="I93" s="98"/>
      <c r="J93" s="29"/>
      <c r="K93" s="29"/>
    </row>
    <row r="94" spans="1:11" ht="12.75" customHeight="1" x14ac:dyDescent="0.25">
      <c r="A94" s="39" t="s">
        <v>25</v>
      </c>
      <c r="B94" s="61" t="s">
        <v>95</v>
      </c>
      <c r="C94" s="41"/>
      <c r="D94" s="42">
        <v>8169</v>
      </c>
      <c r="E94" s="42">
        <v>8166.1</v>
      </c>
      <c r="F94" s="94">
        <f t="shared" si="4"/>
        <v>2.8999999999996362</v>
      </c>
      <c r="G94" s="94"/>
      <c r="H94" s="94"/>
      <c r="I94" s="55"/>
      <c r="J94" s="29"/>
      <c r="K94" s="29"/>
    </row>
    <row r="95" spans="1:11" ht="12.75" customHeight="1" x14ac:dyDescent="0.25">
      <c r="A95" s="39"/>
      <c r="B95" s="61" t="s">
        <v>190</v>
      </c>
      <c r="C95" s="41"/>
      <c r="D95" s="42"/>
      <c r="E95" s="42"/>
      <c r="F95" s="94"/>
      <c r="G95" s="94"/>
      <c r="H95" s="94">
        <f>6566+1772</f>
        <v>8338</v>
      </c>
      <c r="I95" s="55">
        <f>6566+1772</f>
        <v>8338</v>
      </c>
      <c r="J95" s="29"/>
      <c r="K95" s="29"/>
    </row>
    <row r="96" spans="1:11" ht="12.75" customHeight="1" x14ac:dyDescent="0.25">
      <c r="A96" s="39" t="s">
        <v>27</v>
      </c>
      <c r="B96" s="61" t="s">
        <v>96</v>
      </c>
      <c r="C96" s="41"/>
      <c r="D96" s="42">
        <v>4826</v>
      </c>
      <c r="E96" s="42">
        <v>4826</v>
      </c>
      <c r="F96" s="94">
        <f t="shared" si="4"/>
        <v>0</v>
      </c>
      <c r="G96" s="94"/>
      <c r="H96" s="94">
        <v>12000</v>
      </c>
      <c r="I96" s="55">
        <v>12000</v>
      </c>
      <c r="J96" s="29"/>
      <c r="K96" s="29"/>
    </row>
    <row r="97" spans="1:11" ht="12.75" hidden="1" customHeight="1" x14ac:dyDescent="0.25">
      <c r="A97" s="39"/>
      <c r="B97" s="61"/>
      <c r="C97" s="41"/>
      <c r="D97" s="42"/>
      <c r="E97" s="42"/>
      <c r="F97" s="94"/>
      <c r="G97" s="94"/>
      <c r="H97" s="94"/>
      <c r="I97" s="29"/>
      <c r="J97" s="29"/>
      <c r="K97" s="29"/>
    </row>
    <row r="98" spans="1:11" ht="5.0999999999999996" customHeight="1" x14ac:dyDescent="0.25">
      <c r="A98" s="39"/>
      <c r="B98" s="62"/>
      <c r="C98" s="41"/>
      <c r="D98" s="42"/>
      <c r="E98" s="42"/>
      <c r="F98" s="94"/>
      <c r="G98" s="94"/>
      <c r="H98" s="94"/>
      <c r="I98" s="29"/>
      <c r="J98" s="29"/>
      <c r="K98" s="29"/>
    </row>
    <row r="99" spans="1:11" ht="12.75" customHeight="1" x14ac:dyDescent="0.25">
      <c r="A99" s="12"/>
      <c r="B99" s="36" t="s">
        <v>97</v>
      </c>
      <c r="C99" s="54">
        <f>SUM(C88:C98)</f>
        <v>821193</v>
      </c>
      <c r="D99" s="54">
        <f>SUM(D88:D98)</f>
        <v>1050816</v>
      </c>
      <c r="E99" s="54">
        <f>SUM(E88:E98)</f>
        <v>741945.57499999995</v>
      </c>
      <c r="F99" s="54">
        <f>D99-E99</f>
        <v>308870.42500000005</v>
      </c>
      <c r="G99" s="54">
        <f t="shared" ref="G99:I99" si="5">SUM(G88:G98)</f>
        <v>300530</v>
      </c>
      <c r="H99" s="54">
        <f t="shared" si="5"/>
        <v>55911.539999999979</v>
      </c>
      <c r="I99" s="54">
        <f t="shared" si="5"/>
        <v>55912</v>
      </c>
      <c r="J99" s="55"/>
      <c r="K99" s="55"/>
    </row>
    <row r="100" spans="1:11" ht="8.1" customHeight="1" thickBot="1" x14ac:dyDescent="0.3">
      <c r="A100" s="16"/>
      <c r="B100" s="63"/>
      <c r="C100" s="64"/>
      <c r="D100" s="64"/>
      <c r="E100" s="64"/>
      <c r="F100" s="64"/>
      <c r="G100" s="64"/>
      <c r="H100" s="64"/>
      <c r="I100" s="29"/>
      <c r="J100" s="29"/>
      <c r="K100" s="29"/>
    </row>
    <row r="101" spans="1:11" s="3" customFormat="1" ht="15" customHeight="1" x14ac:dyDescent="0.25">
      <c r="A101" s="6" t="s">
        <v>0</v>
      </c>
      <c r="B101" s="7" t="s">
        <v>1</v>
      </c>
      <c r="C101" s="8" t="s">
        <v>2</v>
      </c>
      <c r="D101" s="9" t="s">
        <v>2</v>
      </c>
      <c r="E101" s="9"/>
      <c r="F101" s="9"/>
      <c r="G101" s="105" t="s">
        <v>186</v>
      </c>
      <c r="H101" s="105" t="s">
        <v>198</v>
      </c>
      <c r="I101" s="10"/>
      <c r="J101" s="11"/>
      <c r="K101" s="11"/>
    </row>
    <row r="102" spans="1:11" s="3" customFormat="1" x14ac:dyDescent="0.25">
      <c r="A102" s="12" t="s">
        <v>3</v>
      </c>
      <c r="B102" s="13"/>
      <c r="C102" s="101" t="s">
        <v>4</v>
      </c>
      <c r="D102" s="101" t="s">
        <v>5</v>
      </c>
      <c r="E102" s="101" t="s">
        <v>6</v>
      </c>
      <c r="F102" s="101" t="s">
        <v>185</v>
      </c>
      <c r="G102" s="106"/>
      <c r="H102" s="108" t="s">
        <v>187</v>
      </c>
      <c r="I102" s="15" t="s">
        <v>187</v>
      </c>
      <c r="J102" s="11"/>
      <c r="K102" s="11"/>
    </row>
    <row r="103" spans="1:11" s="3" customFormat="1" ht="15.75" thickBot="1" x14ac:dyDescent="0.3">
      <c r="A103" s="16"/>
      <c r="B103" s="17"/>
      <c r="C103" s="102" t="s">
        <v>7</v>
      </c>
      <c r="D103" s="19" t="s">
        <v>7</v>
      </c>
      <c r="E103" s="19"/>
      <c r="F103" s="19"/>
      <c r="G103" s="107"/>
      <c r="H103" s="109" t="s">
        <v>188</v>
      </c>
      <c r="I103" s="20" t="s">
        <v>188</v>
      </c>
      <c r="J103" s="11"/>
      <c r="K103" s="11"/>
    </row>
    <row r="104" spans="1:11" s="3" customFormat="1" ht="15.75" thickBot="1" x14ac:dyDescent="0.3">
      <c r="A104" s="21">
        <v>1</v>
      </c>
      <c r="B104" s="22">
        <v>2</v>
      </c>
      <c r="C104" s="23">
        <v>3</v>
      </c>
      <c r="D104" s="24">
        <v>3</v>
      </c>
      <c r="E104" s="24">
        <v>4</v>
      </c>
      <c r="F104" s="24">
        <v>5</v>
      </c>
      <c r="G104" s="24">
        <v>6</v>
      </c>
      <c r="H104" s="24">
        <v>7</v>
      </c>
    </row>
    <row r="105" spans="1:11" ht="8.1" customHeight="1" x14ac:dyDescent="0.25">
      <c r="A105" s="39"/>
      <c r="B105" s="36"/>
      <c r="C105" s="56"/>
      <c r="D105" s="56"/>
      <c r="E105" s="56"/>
      <c r="F105" s="56"/>
      <c r="G105" s="56"/>
      <c r="H105" s="56"/>
      <c r="I105" s="29"/>
      <c r="J105" s="29"/>
      <c r="K105" s="29"/>
    </row>
    <row r="106" spans="1:11" ht="12.75" customHeight="1" x14ac:dyDescent="0.25">
      <c r="A106" s="35">
        <v>8</v>
      </c>
      <c r="B106" s="36" t="s">
        <v>98</v>
      </c>
      <c r="C106" s="56"/>
      <c r="D106" s="56"/>
      <c r="E106" s="56"/>
      <c r="F106" s="56"/>
      <c r="G106" s="56"/>
      <c r="H106" s="56"/>
      <c r="I106" s="29"/>
      <c r="J106" s="29"/>
      <c r="K106" s="29"/>
    </row>
    <row r="107" spans="1:11" ht="8.1" customHeight="1" x14ac:dyDescent="0.25">
      <c r="A107" s="39"/>
      <c r="B107" s="36"/>
      <c r="C107" s="56"/>
      <c r="D107" s="56"/>
      <c r="E107" s="56"/>
      <c r="F107" s="56"/>
      <c r="G107" s="56"/>
      <c r="H107" s="56"/>
      <c r="I107" s="29"/>
      <c r="J107" s="29"/>
      <c r="K107" s="29"/>
    </row>
    <row r="108" spans="1:11" ht="12.75" customHeight="1" x14ac:dyDescent="0.25">
      <c r="A108" s="39" t="s">
        <v>13</v>
      </c>
      <c r="B108" s="40" t="s">
        <v>99</v>
      </c>
      <c r="C108" s="41">
        <v>147804</v>
      </c>
      <c r="D108" s="65">
        <v>212713</v>
      </c>
      <c r="E108" s="65">
        <v>195147.80700000003</v>
      </c>
      <c r="F108" s="96">
        <f>D108-E108</f>
        <v>17565.19299999997</v>
      </c>
      <c r="G108" s="96">
        <v>1089</v>
      </c>
      <c r="H108" s="96"/>
      <c r="I108" s="98"/>
      <c r="J108" s="29"/>
      <c r="K108" s="29"/>
    </row>
    <row r="109" spans="1:11" ht="12.75" customHeight="1" x14ac:dyDescent="0.25">
      <c r="A109" s="39" t="s">
        <v>15</v>
      </c>
      <c r="B109" s="40" t="s">
        <v>100</v>
      </c>
      <c r="C109" s="41"/>
      <c r="D109" s="65">
        <v>0</v>
      </c>
      <c r="E109" s="65">
        <v>0</v>
      </c>
      <c r="F109" s="96">
        <v>0</v>
      </c>
      <c r="G109" s="96"/>
      <c r="H109" s="96"/>
      <c r="I109" s="29"/>
      <c r="J109" s="29"/>
      <c r="K109" s="29"/>
    </row>
    <row r="110" spans="1:11" ht="12.75" hidden="1" customHeight="1" x14ac:dyDescent="0.25">
      <c r="A110" s="39"/>
      <c r="B110" s="40" t="s">
        <v>101</v>
      </c>
      <c r="C110" s="41">
        <v>0</v>
      </c>
      <c r="D110" s="65">
        <v>0</v>
      </c>
      <c r="E110" s="65"/>
      <c r="F110" s="96"/>
      <c r="G110" s="96"/>
      <c r="H110" s="96"/>
      <c r="I110" s="29"/>
      <c r="J110" s="29"/>
      <c r="K110" s="29"/>
    </row>
    <row r="111" spans="1:11" ht="5.0999999999999996" customHeight="1" x14ac:dyDescent="0.25">
      <c r="A111" s="39"/>
      <c r="B111" s="40"/>
      <c r="C111" s="41"/>
      <c r="D111" s="42"/>
      <c r="E111" s="42"/>
      <c r="F111" s="94"/>
      <c r="G111" s="94"/>
      <c r="H111" s="94"/>
      <c r="I111" s="29"/>
      <c r="J111" s="29"/>
      <c r="K111" s="29"/>
    </row>
    <row r="112" spans="1:11" ht="12.75" customHeight="1" x14ac:dyDescent="0.25">
      <c r="A112" s="66"/>
      <c r="B112" s="36" t="s">
        <v>102</v>
      </c>
      <c r="C112" s="67">
        <f>SUM(C108:C111)</f>
        <v>147804</v>
      </c>
      <c r="D112" s="68">
        <f>SUM(D108:D111)</f>
        <v>212713</v>
      </c>
      <c r="E112" s="68">
        <f>SUM(E108:E111)</f>
        <v>195147.80700000003</v>
      </c>
      <c r="F112" s="68">
        <f>D112-E112</f>
        <v>17565.19299999997</v>
      </c>
      <c r="G112" s="68">
        <f>SUM(G108:G109)</f>
        <v>1089</v>
      </c>
      <c r="H112" s="68"/>
      <c r="I112" s="55"/>
      <c r="J112" s="55"/>
      <c r="K112" s="55"/>
    </row>
    <row r="113" spans="1:11" ht="8.1" customHeight="1" x14ac:dyDescent="0.25">
      <c r="A113" s="39"/>
      <c r="B113" s="36"/>
      <c r="C113" s="56"/>
      <c r="D113" s="56"/>
      <c r="E113" s="56"/>
      <c r="F113" s="56"/>
      <c r="G113" s="56"/>
      <c r="H113" s="56"/>
      <c r="I113" s="29"/>
      <c r="J113" s="29"/>
      <c r="K113" s="29"/>
    </row>
    <row r="114" spans="1:11" ht="12.75" customHeight="1" x14ac:dyDescent="0.25">
      <c r="A114" s="35">
        <v>9</v>
      </c>
      <c r="B114" s="36" t="s">
        <v>103</v>
      </c>
      <c r="C114" s="56"/>
      <c r="D114" s="56"/>
      <c r="E114" s="56"/>
      <c r="F114" s="56"/>
      <c r="G114" s="56"/>
      <c r="H114" s="56"/>
      <c r="I114" s="29"/>
      <c r="J114" s="29"/>
      <c r="K114" s="29"/>
    </row>
    <row r="115" spans="1:11" ht="8.1" customHeight="1" x14ac:dyDescent="0.25">
      <c r="A115" s="35"/>
      <c r="B115" s="36"/>
      <c r="C115" s="56"/>
      <c r="D115" s="56"/>
      <c r="E115" s="56"/>
      <c r="F115" s="56"/>
      <c r="G115" s="56"/>
      <c r="H115" s="56"/>
      <c r="I115" s="29"/>
      <c r="J115" s="29"/>
      <c r="K115" s="29"/>
    </row>
    <row r="116" spans="1:11" ht="12.75" customHeight="1" x14ac:dyDescent="0.25">
      <c r="A116" s="35">
        <v>10</v>
      </c>
      <c r="B116" s="36" t="s">
        <v>104</v>
      </c>
      <c r="C116" s="56"/>
      <c r="D116" s="56"/>
      <c r="E116" s="56"/>
      <c r="F116" s="56"/>
      <c r="G116" s="56"/>
      <c r="H116" s="56"/>
      <c r="I116" s="29"/>
      <c r="J116" s="29"/>
      <c r="K116" s="29"/>
    </row>
    <row r="117" spans="1:11" ht="8.1" customHeight="1" x14ac:dyDescent="0.25">
      <c r="A117" s="35"/>
      <c r="B117" s="36"/>
      <c r="C117" s="56"/>
      <c r="D117" s="56"/>
      <c r="E117" s="56"/>
      <c r="F117" s="56"/>
      <c r="G117" s="56"/>
      <c r="H117" s="56"/>
      <c r="I117" s="29"/>
      <c r="J117" s="29"/>
      <c r="K117" s="29"/>
    </row>
    <row r="118" spans="1:11" ht="12.75" customHeight="1" x14ac:dyDescent="0.25">
      <c r="A118" s="35">
        <v>11</v>
      </c>
      <c r="B118" s="36" t="s">
        <v>105</v>
      </c>
      <c r="C118" s="56"/>
      <c r="D118" s="56"/>
      <c r="E118" s="56"/>
      <c r="F118" s="56"/>
      <c r="G118" s="56"/>
      <c r="H118" s="56"/>
      <c r="I118" s="29"/>
      <c r="J118" s="29"/>
      <c r="K118" s="29"/>
    </row>
    <row r="119" spans="1:11" ht="8.25" customHeight="1" x14ac:dyDescent="0.25">
      <c r="A119" s="35"/>
      <c r="B119" s="36"/>
      <c r="C119" s="56"/>
      <c r="D119" s="56"/>
      <c r="E119" s="56"/>
      <c r="F119" s="56"/>
      <c r="G119" s="56"/>
      <c r="H119" s="56"/>
      <c r="I119" s="29"/>
      <c r="J119" s="29"/>
      <c r="K119" s="29"/>
    </row>
    <row r="120" spans="1:11" ht="12.75" customHeight="1" x14ac:dyDescent="0.25">
      <c r="A120" s="35"/>
      <c r="B120" s="40" t="s">
        <v>194</v>
      </c>
      <c r="C120" s="56"/>
      <c r="D120" s="56"/>
      <c r="E120" s="56"/>
      <c r="F120" s="56"/>
      <c r="G120" s="56"/>
      <c r="H120" s="56">
        <v>12700</v>
      </c>
      <c r="I120" s="55">
        <v>12700</v>
      </c>
      <c r="J120" s="29"/>
      <c r="K120" s="29"/>
    </row>
    <row r="121" spans="1:11" ht="12.75" customHeight="1" x14ac:dyDescent="0.25">
      <c r="A121" s="35"/>
      <c r="B121" s="36" t="s">
        <v>197</v>
      </c>
      <c r="C121" s="56">
        <v>0</v>
      </c>
      <c r="D121" s="56">
        <v>0</v>
      </c>
      <c r="E121" s="56">
        <v>0</v>
      </c>
      <c r="F121" s="56">
        <v>0</v>
      </c>
      <c r="G121" s="56">
        <v>0</v>
      </c>
      <c r="H121" s="56">
        <f>SUM(H120)</f>
        <v>12700</v>
      </c>
      <c r="I121" s="55">
        <f>SUM(I120)</f>
        <v>12700</v>
      </c>
      <c r="J121" s="29"/>
      <c r="K121" s="29"/>
    </row>
    <row r="122" spans="1:11" ht="12.75" customHeight="1" x14ac:dyDescent="0.25">
      <c r="A122" s="35"/>
      <c r="B122" s="36"/>
      <c r="C122" s="56"/>
      <c r="D122" s="56"/>
      <c r="E122" s="56"/>
      <c r="F122" s="56"/>
      <c r="G122" s="56"/>
      <c r="H122" s="56"/>
      <c r="I122" s="29"/>
      <c r="J122" s="29"/>
      <c r="K122" s="29"/>
    </row>
    <row r="123" spans="1:11" ht="12.75" customHeight="1" x14ac:dyDescent="0.25">
      <c r="A123" s="35">
        <v>12</v>
      </c>
      <c r="B123" s="36" t="s">
        <v>106</v>
      </c>
      <c r="C123" s="56"/>
      <c r="D123" s="56"/>
      <c r="E123" s="56"/>
      <c r="F123" s="56"/>
      <c r="G123" s="56"/>
      <c r="H123" s="56"/>
      <c r="I123" s="29"/>
      <c r="J123" s="29"/>
      <c r="K123" s="29"/>
    </row>
    <row r="124" spans="1:11" ht="8.1" customHeight="1" x14ac:dyDescent="0.25">
      <c r="A124" s="35"/>
      <c r="B124" s="36"/>
      <c r="C124" s="56"/>
      <c r="D124" s="56"/>
      <c r="E124" s="56"/>
      <c r="F124" s="56"/>
      <c r="G124" s="56"/>
      <c r="H124" s="56"/>
      <c r="I124" s="29"/>
      <c r="J124" s="29"/>
      <c r="K124" s="29"/>
    </row>
    <row r="125" spans="1:11" ht="12.75" customHeight="1" x14ac:dyDescent="0.25">
      <c r="A125" s="35">
        <v>13</v>
      </c>
      <c r="B125" s="36" t="s">
        <v>107</v>
      </c>
      <c r="C125" s="56"/>
      <c r="D125" s="56"/>
      <c r="E125" s="56"/>
      <c r="F125" s="56"/>
      <c r="G125" s="56"/>
      <c r="H125" s="56"/>
      <c r="I125" s="29"/>
      <c r="J125" s="29"/>
      <c r="K125" s="29"/>
    </row>
    <row r="126" spans="1:11" ht="8.1" customHeight="1" x14ac:dyDescent="0.25">
      <c r="A126" s="35"/>
      <c r="B126" s="36"/>
      <c r="C126" s="56"/>
      <c r="D126" s="56"/>
      <c r="E126" s="56"/>
      <c r="F126" s="56"/>
      <c r="G126" s="56"/>
      <c r="H126" s="56"/>
      <c r="I126" s="29"/>
      <c r="J126" s="29"/>
      <c r="K126" s="29"/>
    </row>
    <row r="127" spans="1:11" ht="12.75" customHeight="1" x14ac:dyDescent="0.25">
      <c r="A127" s="39" t="s">
        <v>13</v>
      </c>
      <c r="B127" s="40" t="s">
        <v>108</v>
      </c>
      <c r="C127" s="41"/>
      <c r="D127" s="65">
        <v>2667</v>
      </c>
      <c r="E127" s="65">
        <v>0</v>
      </c>
      <c r="F127" s="96">
        <f>D127-E127</f>
        <v>2667</v>
      </c>
      <c r="G127" s="96">
        <v>2667</v>
      </c>
      <c r="H127" s="96"/>
      <c r="I127" s="29"/>
      <c r="J127" s="29"/>
      <c r="K127" s="29"/>
    </row>
    <row r="128" spans="1:11" ht="12.75" customHeight="1" x14ac:dyDescent="0.25">
      <c r="A128" s="39" t="s">
        <v>15</v>
      </c>
      <c r="B128" s="40" t="s">
        <v>109</v>
      </c>
      <c r="C128" s="41"/>
      <c r="D128" s="65">
        <v>3429</v>
      </c>
      <c r="E128" s="65">
        <v>0</v>
      </c>
      <c r="F128" s="96">
        <f>D128-E128</f>
        <v>3429</v>
      </c>
      <c r="G128" s="96">
        <v>3429</v>
      </c>
      <c r="H128" s="96"/>
      <c r="I128" s="29"/>
      <c r="J128" s="29"/>
      <c r="K128" s="29"/>
    </row>
    <row r="129" spans="1:11" ht="5.0999999999999996" customHeight="1" x14ac:dyDescent="0.25">
      <c r="A129" s="35"/>
      <c r="B129" s="36"/>
      <c r="C129" s="56"/>
      <c r="D129" s="56"/>
      <c r="E129" s="56"/>
      <c r="F129" s="56"/>
      <c r="G129" s="56"/>
      <c r="H129" s="56"/>
      <c r="I129" s="29"/>
      <c r="J129" s="29"/>
      <c r="K129" s="29"/>
    </row>
    <row r="130" spans="1:11" ht="12.75" customHeight="1" x14ac:dyDescent="0.25">
      <c r="A130" s="35"/>
      <c r="B130" s="36" t="s">
        <v>110</v>
      </c>
      <c r="C130" s="67">
        <f>SUM(C126:C129)</f>
        <v>0</v>
      </c>
      <c r="D130" s="68">
        <f>SUM(D126:D129)</f>
        <v>6096</v>
      </c>
      <c r="E130" s="68">
        <f>SUM(E126:E129)</f>
        <v>0</v>
      </c>
      <c r="F130" s="68">
        <f>D130-E130</f>
        <v>6096</v>
      </c>
      <c r="G130" s="68">
        <f>SUM(G127:G128)</f>
        <v>6096</v>
      </c>
      <c r="H130" s="68"/>
      <c r="I130" s="29"/>
      <c r="J130" s="29"/>
      <c r="K130" s="29"/>
    </row>
    <row r="131" spans="1:11" ht="8.1" customHeight="1" x14ac:dyDescent="0.25">
      <c r="A131" s="35"/>
      <c r="B131" s="36"/>
      <c r="C131" s="56"/>
      <c r="D131" s="56"/>
      <c r="E131" s="56"/>
      <c r="F131" s="56"/>
      <c r="G131" s="56"/>
      <c r="H131" s="56"/>
      <c r="I131" s="29"/>
      <c r="J131" s="29"/>
      <c r="K131" s="29"/>
    </row>
    <row r="132" spans="1:11" ht="15" customHeight="1" x14ac:dyDescent="0.25">
      <c r="A132" s="69">
        <v>14</v>
      </c>
      <c r="B132" s="70" t="s">
        <v>111</v>
      </c>
      <c r="C132" s="56"/>
      <c r="D132" s="56"/>
      <c r="E132" s="56"/>
      <c r="F132" s="56"/>
      <c r="G132" s="56"/>
      <c r="H132" s="56"/>
      <c r="I132" s="29"/>
      <c r="J132" s="29"/>
      <c r="K132" s="29"/>
    </row>
    <row r="133" spans="1:11" ht="8.1" customHeight="1" x14ac:dyDescent="0.25">
      <c r="A133" s="35"/>
      <c r="B133" s="36"/>
      <c r="C133" s="56"/>
      <c r="D133" s="56"/>
      <c r="E133" s="56"/>
      <c r="F133" s="56"/>
      <c r="G133" s="56"/>
      <c r="H133" s="56"/>
      <c r="I133" s="29"/>
      <c r="J133" s="29"/>
      <c r="K133" s="29"/>
    </row>
    <row r="134" spans="1:11" ht="12.75" customHeight="1" x14ac:dyDescent="0.25">
      <c r="A134" s="35">
        <v>15</v>
      </c>
      <c r="B134" s="36" t="s">
        <v>112</v>
      </c>
      <c r="C134" s="56"/>
      <c r="D134" s="56"/>
      <c r="E134" s="56"/>
      <c r="F134" s="56"/>
      <c r="G134" s="56"/>
      <c r="H134" s="56"/>
      <c r="I134" s="29"/>
      <c r="J134" s="29"/>
      <c r="K134" s="29"/>
    </row>
    <row r="135" spans="1:11" ht="8.1" customHeight="1" x14ac:dyDescent="0.25">
      <c r="A135" s="39"/>
      <c r="B135" s="36"/>
      <c r="C135" s="56"/>
      <c r="D135" s="56"/>
      <c r="E135" s="56"/>
      <c r="F135" s="56"/>
      <c r="G135" s="56"/>
      <c r="H135" s="56"/>
      <c r="I135" s="29"/>
      <c r="J135" s="29"/>
      <c r="K135" s="29"/>
    </row>
    <row r="136" spans="1:11" ht="12.75" customHeight="1" x14ac:dyDescent="0.25">
      <c r="A136" s="35">
        <v>16</v>
      </c>
      <c r="B136" s="36" t="s">
        <v>113</v>
      </c>
      <c r="C136" s="56"/>
      <c r="D136" s="56"/>
      <c r="E136" s="56"/>
      <c r="F136" s="56"/>
      <c r="G136" s="56"/>
      <c r="H136" s="56"/>
      <c r="I136" s="29"/>
      <c r="J136" s="29"/>
      <c r="K136" s="29"/>
    </row>
    <row r="137" spans="1:11" ht="8.1" customHeight="1" x14ac:dyDescent="0.25">
      <c r="A137" s="39"/>
      <c r="B137" s="36"/>
      <c r="C137" s="53"/>
      <c r="D137" s="54"/>
      <c r="E137" s="54"/>
      <c r="F137" s="54"/>
      <c r="G137" s="54"/>
      <c r="H137" s="54"/>
      <c r="I137" s="29"/>
      <c r="J137" s="29"/>
      <c r="K137" s="29"/>
    </row>
    <row r="138" spans="1:11" ht="12.75" customHeight="1" x14ac:dyDescent="0.25">
      <c r="A138" s="39" t="s">
        <v>13</v>
      </c>
      <c r="B138" s="71" t="s">
        <v>114</v>
      </c>
      <c r="C138" s="72">
        <v>7643</v>
      </c>
      <c r="D138" s="73">
        <v>7643</v>
      </c>
      <c r="E138" s="73">
        <v>0</v>
      </c>
      <c r="F138" s="97">
        <f>D138-E138</f>
        <v>7643</v>
      </c>
      <c r="G138" s="97">
        <v>7643</v>
      </c>
      <c r="H138" s="97"/>
      <c r="I138" s="29"/>
      <c r="J138" s="29"/>
      <c r="K138" s="29"/>
    </row>
    <row r="139" spans="1:11" ht="12.75" customHeight="1" x14ac:dyDescent="0.25">
      <c r="A139" s="39" t="s">
        <v>15</v>
      </c>
      <c r="B139" s="61" t="s">
        <v>115</v>
      </c>
      <c r="C139" s="72">
        <v>0</v>
      </c>
      <c r="D139" s="73">
        <v>0</v>
      </c>
      <c r="E139" s="73">
        <v>0</v>
      </c>
      <c r="F139" s="97">
        <f t="shared" ref="F139:F144" si="6">D139-E139</f>
        <v>0</v>
      </c>
      <c r="G139" s="97"/>
      <c r="H139" s="97"/>
      <c r="I139" s="29"/>
      <c r="J139" s="29"/>
      <c r="K139" s="29"/>
    </row>
    <row r="140" spans="1:11" ht="12.75" customHeight="1" x14ac:dyDescent="0.25">
      <c r="A140" s="39" t="s">
        <v>17</v>
      </c>
      <c r="B140" s="61" t="s">
        <v>116</v>
      </c>
      <c r="C140" s="72">
        <v>0</v>
      </c>
      <c r="D140" s="73">
        <v>42194</v>
      </c>
      <c r="E140" s="73">
        <v>41563.39</v>
      </c>
      <c r="F140" s="97">
        <f t="shared" si="6"/>
        <v>630.61000000000058</v>
      </c>
      <c r="G140" s="97">
        <v>30</v>
      </c>
      <c r="H140" s="97"/>
      <c r="I140" s="98"/>
      <c r="J140" s="29"/>
      <c r="K140" s="29"/>
    </row>
    <row r="141" spans="1:11" ht="12.75" customHeight="1" x14ac:dyDescent="0.25">
      <c r="A141" s="39" t="s">
        <v>19</v>
      </c>
      <c r="B141" s="61" t="s">
        <v>117</v>
      </c>
      <c r="C141" s="72"/>
      <c r="D141" s="73">
        <v>142</v>
      </c>
      <c r="E141" s="73">
        <v>141.19999999999999</v>
      </c>
      <c r="F141" s="97">
        <f t="shared" si="6"/>
        <v>0.80000000000001137</v>
      </c>
      <c r="G141" s="97">
        <v>0</v>
      </c>
      <c r="H141" s="97"/>
      <c r="I141" s="29"/>
      <c r="J141" s="29"/>
      <c r="K141" s="29"/>
    </row>
    <row r="142" spans="1:11" ht="12.75" customHeight="1" x14ac:dyDescent="0.25">
      <c r="A142" s="39" t="s">
        <v>21</v>
      </c>
      <c r="B142" s="61" t="s">
        <v>118</v>
      </c>
      <c r="C142" s="72"/>
      <c r="D142" s="73">
        <v>675</v>
      </c>
      <c r="E142" s="73">
        <v>674.77499999999998</v>
      </c>
      <c r="F142" s="97">
        <f t="shared" si="6"/>
        <v>0.22500000000002274</v>
      </c>
      <c r="G142" s="97">
        <v>0</v>
      </c>
      <c r="H142" s="97"/>
      <c r="I142" s="29"/>
      <c r="J142" s="29"/>
      <c r="K142" s="29"/>
    </row>
    <row r="143" spans="1:11" ht="12.75" customHeight="1" x14ac:dyDescent="0.25">
      <c r="A143" s="39" t="s">
        <v>23</v>
      </c>
      <c r="B143" s="61" t="s">
        <v>119</v>
      </c>
      <c r="C143" s="72"/>
      <c r="D143" s="73">
        <v>444</v>
      </c>
      <c r="E143" s="73">
        <v>1353.431</v>
      </c>
      <c r="F143" s="97">
        <f t="shared" si="6"/>
        <v>-909.43100000000004</v>
      </c>
      <c r="G143" s="97"/>
      <c r="H143" s="97"/>
      <c r="I143" s="29"/>
      <c r="J143" s="29"/>
      <c r="K143" s="29"/>
    </row>
    <row r="144" spans="1:11" ht="12.75" customHeight="1" x14ac:dyDescent="0.25">
      <c r="A144" s="39" t="s">
        <v>25</v>
      </c>
      <c r="B144" s="62" t="s">
        <v>120</v>
      </c>
      <c r="C144" s="72"/>
      <c r="D144" s="73"/>
      <c r="E144" s="73">
        <v>6.9889999999999999</v>
      </c>
      <c r="F144" s="97">
        <f t="shared" si="6"/>
        <v>-6.9889999999999999</v>
      </c>
      <c r="G144" s="97"/>
      <c r="H144" s="97"/>
      <c r="I144" s="29"/>
      <c r="J144" s="29"/>
      <c r="K144" s="29"/>
    </row>
    <row r="145" spans="1:11" ht="12.75" customHeight="1" x14ac:dyDescent="0.25">
      <c r="A145" s="39"/>
      <c r="B145" s="62"/>
      <c r="C145" s="72"/>
      <c r="D145" s="73"/>
      <c r="E145" s="73"/>
      <c r="F145" s="97"/>
      <c r="G145" s="97"/>
      <c r="H145" s="97"/>
      <c r="I145" s="29"/>
      <c r="J145" s="29"/>
      <c r="K145" s="29"/>
    </row>
    <row r="146" spans="1:11" ht="12.75" customHeight="1" x14ac:dyDescent="0.25">
      <c r="A146" s="39"/>
      <c r="B146" s="62" t="s">
        <v>191</v>
      </c>
      <c r="C146" s="72"/>
      <c r="D146" s="73"/>
      <c r="E146" s="73"/>
      <c r="F146" s="97"/>
      <c r="G146" s="97"/>
      <c r="H146" s="97">
        <v>3502</v>
      </c>
      <c r="I146" s="55">
        <v>3502</v>
      </c>
      <c r="J146" s="29"/>
      <c r="K146" s="29"/>
    </row>
    <row r="147" spans="1:11" ht="12.75" customHeight="1" x14ac:dyDescent="0.25">
      <c r="A147" s="39"/>
      <c r="B147" s="62" t="s">
        <v>192</v>
      </c>
      <c r="C147" s="72"/>
      <c r="D147" s="73"/>
      <c r="E147" s="73"/>
      <c r="F147" s="97"/>
      <c r="G147" s="97"/>
      <c r="H147" s="97">
        <v>5700</v>
      </c>
      <c r="I147" s="55">
        <v>5700</v>
      </c>
      <c r="J147" s="29"/>
      <c r="K147" s="29"/>
    </row>
    <row r="148" spans="1:11" ht="5.0999999999999996" customHeight="1" x14ac:dyDescent="0.25">
      <c r="A148" s="39"/>
      <c r="B148" s="58"/>
      <c r="C148" s="41"/>
      <c r="D148" s="42" t="s">
        <v>121</v>
      </c>
      <c r="E148" s="42"/>
      <c r="F148" s="42"/>
      <c r="G148" s="42"/>
      <c r="H148" s="42"/>
      <c r="I148" s="29"/>
      <c r="J148" s="29"/>
      <c r="K148" s="29"/>
    </row>
    <row r="149" spans="1:11" ht="12.75" customHeight="1" x14ac:dyDescent="0.25">
      <c r="A149" s="12"/>
      <c r="B149" s="36" t="s">
        <v>122</v>
      </c>
      <c r="C149" s="54">
        <f>SUM(C138:C148)</f>
        <v>7643</v>
      </c>
      <c r="D149" s="54">
        <f>SUM(D138:D148)</f>
        <v>51098</v>
      </c>
      <c r="E149" s="54">
        <f>SUM(E138:E148)</f>
        <v>43739.784999999996</v>
      </c>
      <c r="F149" s="54">
        <f>D149-E149</f>
        <v>7358.2150000000038</v>
      </c>
      <c r="G149" s="54">
        <f t="shared" ref="G149:I149" si="7">SUM(G138:G148)</f>
        <v>7673</v>
      </c>
      <c r="H149" s="54">
        <f t="shared" si="7"/>
        <v>9202</v>
      </c>
      <c r="I149" s="54">
        <f t="shared" si="7"/>
        <v>9202</v>
      </c>
      <c r="J149" s="55"/>
      <c r="K149" s="55"/>
    </row>
    <row r="150" spans="1:11" ht="8.1" customHeight="1" x14ac:dyDescent="0.25">
      <c r="A150" s="39"/>
      <c r="B150" s="36"/>
      <c r="C150" s="53"/>
      <c r="D150" s="54"/>
      <c r="E150" s="54"/>
      <c r="F150" s="54"/>
      <c r="G150" s="54"/>
      <c r="H150" s="54"/>
      <c r="I150" s="29"/>
      <c r="J150" s="29"/>
      <c r="K150" s="29"/>
    </row>
    <row r="151" spans="1:11" ht="12.75" customHeight="1" x14ac:dyDescent="0.25">
      <c r="A151" s="35">
        <v>17</v>
      </c>
      <c r="B151" s="36" t="s">
        <v>123</v>
      </c>
      <c r="C151" s="53"/>
      <c r="D151" s="54"/>
      <c r="E151" s="54"/>
      <c r="F151" s="54"/>
      <c r="G151" s="54"/>
      <c r="H151" s="54"/>
      <c r="I151" s="29"/>
      <c r="J151" s="29"/>
      <c r="K151" s="29"/>
    </row>
    <row r="152" spans="1:11" ht="8.1" customHeight="1" x14ac:dyDescent="0.25">
      <c r="A152" s="35"/>
      <c r="B152" s="36"/>
      <c r="C152" s="53"/>
      <c r="D152" s="54"/>
      <c r="E152" s="54"/>
      <c r="F152" s="54"/>
      <c r="G152" s="54"/>
      <c r="H152" s="54"/>
      <c r="I152" s="29"/>
      <c r="J152" s="29"/>
      <c r="K152" s="29"/>
    </row>
    <row r="153" spans="1:11" ht="12.75" customHeight="1" x14ac:dyDescent="0.25">
      <c r="A153" s="35">
        <v>18</v>
      </c>
      <c r="B153" s="36" t="s">
        <v>124</v>
      </c>
      <c r="C153" s="53"/>
      <c r="D153" s="54"/>
      <c r="E153" s="54"/>
      <c r="F153" s="54"/>
      <c r="G153" s="54"/>
      <c r="H153" s="54"/>
      <c r="I153" s="29"/>
      <c r="J153" s="29"/>
      <c r="K153" s="29"/>
    </row>
    <row r="154" spans="1:11" ht="8.1" customHeight="1" x14ac:dyDescent="0.25">
      <c r="A154" s="35"/>
      <c r="B154" s="36"/>
      <c r="C154" s="53"/>
      <c r="D154" s="54"/>
      <c r="E154" s="54"/>
      <c r="F154" s="54"/>
      <c r="G154" s="54"/>
      <c r="H154" s="54"/>
      <c r="I154" s="29"/>
      <c r="J154" s="29"/>
      <c r="K154" s="29"/>
    </row>
    <row r="155" spans="1:11" ht="12.75" customHeight="1" x14ac:dyDescent="0.25">
      <c r="A155" s="39" t="s">
        <v>13</v>
      </c>
      <c r="B155" s="61" t="s">
        <v>125</v>
      </c>
      <c r="C155" s="41">
        <v>6350</v>
      </c>
      <c r="D155" s="42">
        <v>7220</v>
      </c>
      <c r="E155" s="42">
        <v>0</v>
      </c>
      <c r="F155" s="94">
        <f>D155-E155</f>
        <v>7220</v>
      </c>
      <c r="G155" s="94">
        <v>7220</v>
      </c>
      <c r="H155" s="94"/>
      <c r="I155" s="55"/>
      <c r="J155" s="29"/>
      <c r="K155" s="29"/>
    </row>
    <row r="156" spans="1:11" ht="12.75" customHeight="1" x14ac:dyDescent="0.25">
      <c r="A156" s="39" t="s">
        <v>15</v>
      </c>
      <c r="B156" s="62" t="s">
        <v>126</v>
      </c>
      <c r="C156" s="41">
        <v>8536</v>
      </c>
      <c r="D156" s="42">
        <v>2270.681</v>
      </c>
      <c r="E156" s="42">
        <v>0</v>
      </c>
      <c r="F156" s="94">
        <f t="shared" ref="F156:F157" si="8">D156-E156</f>
        <v>2270.681</v>
      </c>
      <c r="G156" s="94">
        <v>2271</v>
      </c>
      <c r="H156" s="94"/>
      <c r="I156" s="55"/>
      <c r="J156" s="29"/>
      <c r="K156" s="29"/>
    </row>
    <row r="157" spans="1:11" ht="12.75" customHeight="1" x14ac:dyDescent="0.25">
      <c r="A157" s="39" t="s">
        <v>17</v>
      </c>
      <c r="B157" s="62" t="s">
        <v>127</v>
      </c>
      <c r="C157" s="41"/>
      <c r="D157" s="42">
        <v>849</v>
      </c>
      <c r="E157" s="42">
        <v>0</v>
      </c>
      <c r="F157" s="94">
        <f t="shared" si="8"/>
        <v>849</v>
      </c>
      <c r="G157" s="94"/>
      <c r="H157" s="94"/>
      <c r="I157" s="55"/>
      <c r="J157" s="29"/>
      <c r="K157" s="29"/>
    </row>
    <row r="158" spans="1:11" ht="5.0999999999999996" customHeight="1" x14ac:dyDescent="0.25">
      <c r="A158" s="39"/>
      <c r="B158" s="36"/>
      <c r="C158" s="53"/>
      <c r="D158" s="54"/>
      <c r="E158" s="54"/>
      <c r="F158" s="54"/>
      <c r="G158" s="54"/>
      <c r="H158" s="54"/>
      <c r="I158" s="29"/>
      <c r="J158" s="29"/>
      <c r="K158" s="29"/>
    </row>
    <row r="159" spans="1:11" ht="12.75" customHeight="1" x14ac:dyDescent="0.25">
      <c r="A159" s="39"/>
      <c r="B159" s="36" t="s">
        <v>128</v>
      </c>
      <c r="C159" s="54">
        <f>SUM(C155:C158)</f>
        <v>14886</v>
      </c>
      <c r="D159" s="54">
        <f>SUM(D155:D158)</f>
        <v>10339.681</v>
      </c>
      <c r="E159" s="54">
        <f>SUM(E155:E158)</f>
        <v>0</v>
      </c>
      <c r="F159" s="54">
        <f>D159-E159</f>
        <v>10339.681</v>
      </c>
      <c r="G159" s="54">
        <f>SUM(G155:G157)</f>
        <v>9491</v>
      </c>
      <c r="H159" s="54"/>
      <c r="I159" s="55"/>
      <c r="J159" s="55"/>
      <c r="K159" s="55"/>
    </row>
    <row r="160" spans="1:11" ht="8.1" customHeight="1" x14ac:dyDescent="0.25">
      <c r="A160" s="39"/>
      <c r="B160" s="36"/>
      <c r="C160" s="54"/>
      <c r="D160" s="54"/>
      <c r="E160" s="54"/>
      <c r="F160" s="54"/>
      <c r="G160" s="54"/>
      <c r="H160" s="54"/>
      <c r="I160" s="29"/>
      <c r="J160" s="29"/>
      <c r="K160" s="29"/>
    </row>
    <row r="161" spans="1:11" ht="12.75" customHeight="1" x14ac:dyDescent="0.25">
      <c r="A161" s="35">
        <v>19</v>
      </c>
      <c r="B161" s="36" t="s">
        <v>129</v>
      </c>
      <c r="C161" s="54"/>
      <c r="D161" s="54"/>
      <c r="E161" s="54"/>
      <c r="F161" s="54"/>
      <c r="G161" s="54"/>
      <c r="H161" s="54"/>
      <c r="I161" s="29"/>
      <c r="J161" s="29"/>
      <c r="K161" s="29"/>
    </row>
    <row r="162" spans="1:11" ht="8.1" customHeight="1" x14ac:dyDescent="0.25">
      <c r="A162" s="35"/>
      <c r="B162" s="36"/>
      <c r="C162" s="54"/>
      <c r="D162" s="54"/>
      <c r="E162" s="54"/>
      <c r="F162" s="54"/>
      <c r="G162" s="54"/>
      <c r="H162" s="54"/>
      <c r="I162" s="29"/>
      <c r="J162" s="29"/>
      <c r="K162" s="29"/>
    </row>
    <row r="163" spans="1:11" ht="12.75" customHeight="1" x14ac:dyDescent="0.25">
      <c r="A163" s="39" t="s">
        <v>13</v>
      </c>
      <c r="B163" s="43" t="s">
        <v>130</v>
      </c>
      <c r="C163" s="41">
        <v>38100</v>
      </c>
      <c r="D163" s="42">
        <v>38983</v>
      </c>
      <c r="E163" s="42">
        <v>33348.800999999999</v>
      </c>
      <c r="F163" s="94">
        <f>D163-E163</f>
        <v>5634.1990000000005</v>
      </c>
      <c r="G163" s="94">
        <v>0</v>
      </c>
      <c r="H163" s="94"/>
      <c r="I163" s="98"/>
      <c r="J163" s="29"/>
      <c r="K163" s="29"/>
    </row>
    <row r="164" spans="1:11" ht="12.75" customHeight="1" x14ac:dyDescent="0.25">
      <c r="A164" s="39" t="s">
        <v>15</v>
      </c>
      <c r="B164" s="43" t="s">
        <v>131</v>
      </c>
      <c r="C164" s="41"/>
      <c r="D164" s="42">
        <v>427</v>
      </c>
      <c r="E164" s="42">
        <v>426.512</v>
      </c>
      <c r="F164" s="94">
        <f>D164-E164</f>
        <v>0.48799999999999955</v>
      </c>
      <c r="G164" s="94">
        <v>0</v>
      </c>
      <c r="H164" s="94"/>
      <c r="I164" s="29"/>
      <c r="J164" s="29"/>
      <c r="K164" s="29"/>
    </row>
    <row r="165" spans="1:11" ht="12.75" customHeight="1" x14ac:dyDescent="0.25">
      <c r="A165" s="39"/>
      <c r="B165" s="62" t="s">
        <v>196</v>
      </c>
      <c r="C165" s="41"/>
      <c r="D165" s="42"/>
      <c r="E165" s="42"/>
      <c r="F165" s="94"/>
      <c r="G165" s="94"/>
      <c r="H165" s="94">
        <v>11000</v>
      </c>
      <c r="I165" s="55">
        <v>11000</v>
      </c>
      <c r="J165" s="29"/>
      <c r="K165" s="29"/>
    </row>
    <row r="166" spans="1:11" ht="5.0999999999999996" customHeight="1" x14ac:dyDescent="0.25">
      <c r="A166" s="35"/>
      <c r="B166" s="36"/>
      <c r="C166" s="54"/>
      <c r="D166" s="54"/>
      <c r="E166" s="54"/>
      <c r="F166" s="54"/>
      <c r="G166" s="54"/>
      <c r="H166" s="54"/>
      <c r="I166" s="29"/>
      <c r="J166" s="29"/>
      <c r="K166" s="29"/>
    </row>
    <row r="167" spans="1:11" ht="12.75" customHeight="1" x14ac:dyDescent="0.25">
      <c r="A167" s="35"/>
      <c r="B167" s="36" t="s">
        <v>132</v>
      </c>
      <c r="C167" s="54">
        <f>SUM(C163:C166)</f>
        <v>38100</v>
      </c>
      <c r="D167" s="54">
        <f>SUM(D163:D166)</f>
        <v>39410</v>
      </c>
      <c r="E167" s="54">
        <f>SUM(E163:E166)</f>
        <v>33775.313000000002</v>
      </c>
      <c r="F167" s="54">
        <f>D167-E167</f>
        <v>5634.6869999999981</v>
      </c>
      <c r="G167" s="54">
        <f>SUM(G163:G165)</f>
        <v>0</v>
      </c>
      <c r="H167" s="54">
        <f>SUM(H163:H165)</f>
        <v>11000</v>
      </c>
      <c r="I167" s="54">
        <f>SUM(I163:I165)</f>
        <v>11000</v>
      </c>
      <c r="J167" s="55"/>
      <c r="K167" s="55"/>
    </row>
    <row r="168" spans="1:11" ht="8.1" customHeight="1" x14ac:dyDescent="0.25">
      <c r="A168" s="39"/>
      <c r="B168" s="36"/>
      <c r="C168" s="54"/>
      <c r="D168" s="54"/>
      <c r="E168" s="54"/>
      <c r="F168" s="54"/>
      <c r="G168" s="54"/>
      <c r="H168" s="54"/>
      <c r="I168" s="29"/>
      <c r="J168" s="29"/>
      <c r="K168" s="29"/>
    </row>
    <row r="169" spans="1:11" ht="20.100000000000001" customHeight="1" x14ac:dyDescent="0.25">
      <c r="A169" s="74"/>
      <c r="B169" s="75" t="s">
        <v>133</v>
      </c>
      <c r="C169" s="76">
        <f>C51+C65+C71+C73+C75+C84+C99+C112+C114+C116+C118+C123+C130+C132+C134+C149+C151+C159+C167</f>
        <v>1647794</v>
      </c>
      <c r="D169" s="76">
        <f>D51+D65+D71+D73+D75+D84+D99+D112+D114+D116+D118+D123+D130+D132+D134+D149+D151+D159+D167</f>
        <v>3015771.216</v>
      </c>
      <c r="E169" s="76">
        <f>E51+E65+E71+E73+E75+E84+E99+E112+E114+E116+E118+E123+E130+E132+E134+E149+E151+E159+E167</f>
        <v>1852014.7609999997</v>
      </c>
      <c r="F169" s="76">
        <f>F51+F65+F71+F73+F75+F84+F99+F112+F114+F116+F118+F123+F130+F132+F134+F149+F151+F159+F167</f>
        <v>1163756.4550000001</v>
      </c>
      <c r="G169" s="76">
        <f>G51+G65+G71+G73+G75+G84+G99+G112+G114+G116+G118+G123+G130+G132+G134+G149+G151+G159+G167+G121</f>
        <v>817718</v>
      </c>
      <c r="H169" s="76">
        <f>H51+H65+H71+H73+H75+H84+H99+H112+H114+H116+H118+H123+H130+H132+H134+H149+H151+H159+H167+H121</f>
        <v>318025.53999999998</v>
      </c>
      <c r="I169" s="76">
        <f>I51+I65+I71+I73+I75+I84+I99+I112+I114+I116+I118+I123+I130+I132+I134+I149+I151+I159+I167+I121</f>
        <v>318026</v>
      </c>
      <c r="J169" s="55"/>
      <c r="K169" s="55"/>
    </row>
    <row r="170" spans="1:11" ht="8.1" customHeight="1" x14ac:dyDescent="0.25">
      <c r="A170" s="39"/>
      <c r="B170" s="36"/>
      <c r="C170" s="54"/>
      <c r="D170" s="54"/>
      <c r="E170" s="54"/>
      <c r="F170" s="54"/>
      <c r="G170" s="54"/>
      <c r="H170" s="54"/>
      <c r="I170" s="29"/>
      <c r="J170" s="29"/>
      <c r="K170" s="29"/>
    </row>
    <row r="171" spans="1:11" ht="12.75" customHeight="1" x14ac:dyDescent="0.25">
      <c r="A171" s="33" t="s">
        <v>134</v>
      </c>
      <c r="B171" s="34" t="s">
        <v>135</v>
      </c>
      <c r="C171" s="54"/>
      <c r="D171" s="54"/>
      <c r="E171" s="54"/>
      <c r="F171" s="54"/>
      <c r="G171" s="54"/>
      <c r="H171" s="54"/>
      <c r="I171" s="29"/>
      <c r="J171" s="29"/>
      <c r="K171" s="29"/>
    </row>
    <row r="172" spans="1:11" ht="8.1" customHeight="1" x14ac:dyDescent="0.25">
      <c r="A172" s="77"/>
      <c r="B172" s="78"/>
      <c r="C172" s="54"/>
      <c r="D172" s="54"/>
      <c r="E172" s="54"/>
      <c r="F172" s="54"/>
      <c r="G172" s="54"/>
      <c r="H172" s="54"/>
      <c r="I172" s="29"/>
      <c r="J172" s="29"/>
      <c r="K172" s="29"/>
    </row>
    <row r="173" spans="1:11" ht="12.75" customHeight="1" x14ac:dyDescent="0.25">
      <c r="A173" s="35">
        <v>1</v>
      </c>
      <c r="B173" s="36" t="s">
        <v>136</v>
      </c>
      <c r="C173" s="57">
        <v>0</v>
      </c>
      <c r="D173" s="42">
        <v>174</v>
      </c>
      <c r="E173" s="42">
        <v>173.99</v>
      </c>
      <c r="F173" s="94">
        <v>0</v>
      </c>
      <c r="G173" s="94"/>
      <c r="H173" s="94"/>
      <c r="I173" s="55"/>
      <c r="J173" s="55"/>
      <c r="K173" s="55"/>
    </row>
    <row r="174" spans="1:11" ht="8.1" customHeight="1" x14ac:dyDescent="0.25">
      <c r="A174" s="35"/>
      <c r="B174" s="36"/>
      <c r="C174" s="54"/>
      <c r="D174" s="54"/>
      <c r="E174" s="54"/>
      <c r="F174" s="54"/>
      <c r="G174" s="54"/>
      <c r="H174" s="54"/>
      <c r="I174" s="29"/>
      <c r="J174" s="29"/>
      <c r="K174" s="29"/>
    </row>
    <row r="175" spans="1:11" ht="12.75" customHeight="1" x14ac:dyDescent="0.25">
      <c r="A175" s="35">
        <v>2</v>
      </c>
      <c r="B175" s="36" t="s">
        <v>137</v>
      </c>
      <c r="C175" s="54"/>
      <c r="D175" s="54"/>
      <c r="E175" s="54"/>
      <c r="F175" s="54"/>
      <c r="G175" s="54"/>
      <c r="H175" s="54"/>
      <c r="I175" s="29"/>
      <c r="J175" s="29"/>
      <c r="K175" s="29"/>
    </row>
    <row r="176" spans="1:11" ht="8.1" customHeight="1" x14ac:dyDescent="0.25">
      <c r="A176" s="35"/>
      <c r="B176" s="36"/>
      <c r="C176" s="54"/>
      <c r="D176" s="54"/>
      <c r="E176" s="54"/>
      <c r="F176" s="54"/>
      <c r="G176" s="54"/>
      <c r="H176" s="54"/>
      <c r="I176" s="29"/>
      <c r="J176" s="29"/>
      <c r="K176" s="29"/>
    </row>
    <row r="177" spans="1:11" ht="12.75" customHeight="1" x14ac:dyDescent="0.25">
      <c r="A177" s="39" t="s">
        <v>13</v>
      </c>
      <c r="B177" s="43" t="s">
        <v>138</v>
      </c>
      <c r="C177" s="57">
        <v>0</v>
      </c>
      <c r="D177" s="42">
        <v>10000</v>
      </c>
      <c r="E177" s="42">
        <v>9945</v>
      </c>
      <c r="F177" s="94">
        <f>D177-E177</f>
        <v>55</v>
      </c>
      <c r="G177" s="94">
        <v>0</v>
      </c>
      <c r="H177" s="94"/>
      <c r="I177" s="98"/>
      <c r="J177" s="29"/>
      <c r="K177" s="29"/>
    </row>
    <row r="178" spans="1:11" ht="5.0999999999999996" customHeight="1" x14ac:dyDescent="0.25">
      <c r="A178" s="35"/>
      <c r="B178" s="36"/>
      <c r="C178" s="54"/>
      <c r="D178" s="54"/>
      <c r="E178" s="54"/>
      <c r="F178" s="54"/>
      <c r="G178" s="54"/>
      <c r="H178" s="54"/>
      <c r="I178" s="29"/>
      <c r="J178" s="29"/>
      <c r="K178" s="29"/>
    </row>
    <row r="179" spans="1:11" ht="12.75" customHeight="1" x14ac:dyDescent="0.25">
      <c r="A179" s="35"/>
      <c r="B179" s="36" t="s">
        <v>139</v>
      </c>
      <c r="C179" s="67">
        <f>SUM(C177)</f>
        <v>0</v>
      </c>
      <c r="D179" s="68">
        <f>SUM(D177)</f>
        <v>10000</v>
      </c>
      <c r="E179" s="68">
        <f>SUM(E177)</f>
        <v>9945</v>
      </c>
      <c r="F179" s="68">
        <v>55</v>
      </c>
      <c r="G179" s="68"/>
      <c r="H179" s="68"/>
      <c r="I179" s="29"/>
      <c r="J179" s="29"/>
      <c r="K179" s="29"/>
    </row>
    <row r="180" spans="1:11" ht="8.1" customHeight="1" x14ac:dyDescent="0.25">
      <c r="A180" s="35"/>
      <c r="B180" s="36"/>
      <c r="C180" s="54"/>
      <c r="D180" s="54"/>
      <c r="E180" s="54"/>
      <c r="F180" s="54"/>
      <c r="G180" s="54"/>
      <c r="H180" s="54"/>
      <c r="I180" s="29"/>
      <c r="J180" s="29"/>
      <c r="K180" s="29"/>
    </row>
    <row r="181" spans="1:11" ht="12.75" customHeight="1" x14ac:dyDescent="0.25">
      <c r="A181" s="35">
        <v>3</v>
      </c>
      <c r="B181" s="36" t="s">
        <v>140</v>
      </c>
      <c r="C181" s="54"/>
      <c r="D181" s="54"/>
      <c r="E181" s="54"/>
      <c r="F181" s="54"/>
      <c r="G181" s="54"/>
      <c r="H181" s="54"/>
      <c r="I181" s="29"/>
      <c r="J181" s="29"/>
      <c r="K181" s="29"/>
    </row>
    <row r="182" spans="1:11" ht="8.1" customHeight="1" x14ac:dyDescent="0.25">
      <c r="A182" s="35"/>
      <c r="B182" s="36"/>
      <c r="C182" s="54"/>
      <c r="D182" s="54"/>
      <c r="E182" s="54"/>
      <c r="F182" s="54"/>
      <c r="G182" s="54"/>
      <c r="H182" s="54"/>
      <c r="I182" s="29"/>
      <c r="J182" s="29"/>
      <c r="K182" s="29"/>
    </row>
    <row r="183" spans="1:11" ht="12.75" customHeight="1" x14ac:dyDescent="0.25">
      <c r="A183" s="35">
        <v>4</v>
      </c>
      <c r="B183" s="36" t="s">
        <v>141</v>
      </c>
      <c r="C183" s="54"/>
      <c r="D183" s="54"/>
      <c r="E183" s="54"/>
      <c r="F183" s="54"/>
      <c r="G183" s="54"/>
      <c r="H183" s="54"/>
      <c r="I183" s="29"/>
      <c r="J183" s="29"/>
      <c r="K183" s="29"/>
    </row>
    <row r="184" spans="1:11" ht="8.1" customHeight="1" x14ac:dyDescent="0.25">
      <c r="A184" s="35"/>
      <c r="B184" s="36"/>
      <c r="C184" s="54"/>
      <c r="D184" s="54"/>
      <c r="E184" s="54"/>
      <c r="F184" s="54"/>
      <c r="G184" s="54"/>
      <c r="H184" s="54"/>
      <c r="I184" s="29"/>
      <c r="J184" s="29"/>
      <c r="K184" s="29"/>
    </row>
    <row r="185" spans="1:11" ht="12.75" customHeight="1" x14ac:dyDescent="0.25">
      <c r="A185" s="39" t="s">
        <v>13</v>
      </c>
      <c r="B185" s="58" t="s">
        <v>142</v>
      </c>
      <c r="C185" s="54"/>
      <c r="D185" s="73">
        <v>28023</v>
      </c>
      <c r="E185" s="73">
        <v>9398</v>
      </c>
      <c r="F185" s="97">
        <f>D185-E185</f>
        <v>18625</v>
      </c>
      <c r="G185" s="97">
        <v>18625</v>
      </c>
      <c r="H185" s="97">
        <f>19222-F185</f>
        <v>597</v>
      </c>
      <c r="I185" s="55">
        <f>19222-G185</f>
        <v>597</v>
      </c>
      <c r="J185" s="29"/>
      <c r="K185" s="29"/>
    </row>
    <row r="186" spans="1:11" ht="5.0999999999999996" customHeight="1" x14ac:dyDescent="0.25">
      <c r="A186" s="35"/>
      <c r="B186" s="36"/>
      <c r="C186" s="54"/>
      <c r="D186" s="54"/>
      <c r="E186" s="54"/>
      <c r="F186" s="54"/>
      <c r="G186" s="54"/>
      <c r="H186" s="54"/>
      <c r="I186" s="29"/>
      <c r="J186" s="29"/>
      <c r="K186" s="29"/>
    </row>
    <row r="187" spans="1:11" ht="12.75" customHeight="1" x14ac:dyDescent="0.25">
      <c r="A187" s="35"/>
      <c r="B187" s="36" t="s">
        <v>143</v>
      </c>
      <c r="C187" s="67">
        <f>SUM(C185)</f>
        <v>0</v>
      </c>
      <c r="D187" s="68">
        <f>SUM(D185)</f>
        <v>28023</v>
      </c>
      <c r="E187" s="68">
        <f>SUM(E185)</f>
        <v>9398</v>
      </c>
      <c r="F187" s="68">
        <v>18625</v>
      </c>
      <c r="G187" s="68">
        <f>SUM(G185)</f>
        <v>18625</v>
      </c>
      <c r="H187" s="68">
        <f>SUM(H185)</f>
        <v>597</v>
      </c>
      <c r="I187" s="68">
        <f>SUM(I185)</f>
        <v>597</v>
      </c>
      <c r="J187" s="55"/>
      <c r="K187" s="55"/>
    </row>
    <row r="188" spans="1:11" ht="8.1" customHeight="1" x14ac:dyDescent="0.25">
      <c r="A188" s="35"/>
      <c r="B188" s="36"/>
      <c r="C188" s="54"/>
      <c r="D188" s="54"/>
      <c r="E188" s="54"/>
      <c r="F188" s="54"/>
      <c r="G188" s="54"/>
      <c r="H188" s="54"/>
      <c r="I188" s="29"/>
      <c r="J188" s="29"/>
      <c r="K188" s="29"/>
    </row>
    <row r="189" spans="1:11" ht="12.75" customHeight="1" x14ac:dyDescent="0.25">
      <c r="A189" s="35">
        <v>5</v>
      </c>
      <c r="B189" s="36" t="s">
        <v>144</v>
      </c>
      <c r="C189" s="54"/>
      <c r="D189" s="54"/>
      <c r="E189" s="54"/>
      <c r="F189" s="54"/>
      <c r="G189" s="54"/>
      <c r="H189" s="54"/>
      <c r="I189" s="29"/>
      <c r="J189" s="29"/>
      <c r="K189" s="29"/>
    </row>
    <row r="190" spans="1:11" ht="8.1" customHeight="1" x14ac:dyDescent="0.25">
      <c r="A190" s="35"/>
      <c r="B190" s="36"/>
      <c r="C190" s="54"/>
      <c r="D190" s="54"/>
      <c r="E190" s="54"/>
      <c r="F190" s="54"/>
      <c r="G190" s="54"/>
      <c r="H190" s="54"/>
      <c r="I190" s="29"/>
      <c r="J190" s="29"/>
      <c r="K190" s="29"/>
    </row>
    <row r="191" spans="1:11" ht="12.75" customHeight="1" x14ac:dyDescent="0.25">
      <c r="A191" s="39" t="s">
        <v>13</v>
      </c>
      <c r="B191" s="40" t="s">
        <v>145</v>
      </c>
      <c r="C191" s="41">
        <v>5080</v>
      </c>
      <c r="D191" s="42">
        <v>5080</v>
      </c>
      <c r="E191" s="42">
        <v>0</v>
      </c>
      <c r="F191" s="94">
        <v>5080</v>
      </c>
      <c r="G191" s="94">
        <v>5080</v>
      </c>
      <c r="H191" s="94"/>
      <c r="I191" s="29"/>
      <c r="J191" s="29"/>
      <c r="K191" s="29"/>
    </row>
    <row r="192" spans="1:11" ht="5.0999999999999996" customHeight="1" x14ac:dyDescent="0.25">
      <c r="A192" s="39"/>
      <c r="B192" s="40"/>
      <c r="C192" s="41"/>
      <c r="D192" s="42"/>
      <c r="E192" s="42"/>
      <c r="F192" s="42"/>
      <c r="G192" s="42"/>
      <c r="H192" s="42"/>
      <c r="I192" s="29"/>
      <c r="J192" s="29"/>
      <c r="K192" s="29"/>
    </row>
    <row r="193" spans="1:11" ht="12.75" customHeight="1" x14ac:dyDescent="0.25">
      <c r="A193" s="66"/>
      <c r="B193" s="36" t="s">
        <v>146</v>
      </c>
      <c r="C193" s="67">
        <f>SUM(C191)</f>
        <v>5080</v>
      </c>
      <c r="D193" s="68">
        <f>SUM(D191)</f>
        <v>5080</v>
      </c>
      <c r="E193" s="68">
        <f>SUM(E191)</f>
        <v>0</v>
      </c>
      <c r="F193" s="68">
        <v>5080</v>
      </c>
      <c r="G193" s="68"/>
      <c r="H193" s="68"/>
      <c r="I193" s="55"/>
      <c r="J193" s="55"/>
      <c r="K193" s="55"/>
    </row>
    <row r="194" spans="1:11" ht="8.1" customHeight="1" x14ac:dyDescent="0.25">
      <c r="A194" s="35"/>
      <c r="B194" s="36"/>
      <c r="C194" s="54"/>
      <c r="D194" s="54"/>
      <c r="E194" s="54"/>
      <c r="F194" s="54"/>
      <c r="G194" s="54"/>
      <c r="H194" s="54"/>
      <c r="I194" s="29"/>
      <c r="J194" s="29"/>
      <c r="K194" s="29"/>
    </row>
    <row r="195" spans="1:11" ht="12.75" customHeight="1" x14ac:dyDescent="0.25">
      <c r="A195" s="35">
        <v>6</v>
      </c>
      <c r="B195" s="36" t="s">
        <v>147</v>
      </c>
      <c r="C195" s="54"/>
      <c r="D195" s="54"/>
      <c r="E195" s="54"/>
      <c r="F195" s="54"/>
      <c r="G195" s="54"/>
      <c r="H195" s="54"/>
      <c r="I195" s="29"/>
      <c r="J195" s="29"/>
      <c r="K195" s="29"/>
    </row>
    <row r="196" spans="1:11" ht="8.1" customHeight="1" x14ac:dyDescent="0.25">
      <c r="A196" s="35"/>
      <c r="B196" s="36"/>
      <c r="C196" s="54"/>
      <c r="D196" s="54"/>
      <c r="E196" s="54"/>
      <c r="F196" s="54"/>
      <c r="G196" s="54"/>
      <c r="H196" s="54"/>
      <c r="I196" s="29"/>
      <c r="J196" s="29"/>
      <c r="K196" s="29"/>
    </row>
    <row r="197" spans="1:11" ht="12.75" customHeight="1" x14ac:dyDescent="0.25">
      <c r="A197" s="39" t="s">
        <v>13</v>
      </c>
      <c r="B197" s="58" t="s">
        <v>148</v>
      </c>
      <c r="C197" s="41">
        <v>6350</v>
      </c>
      <c r="D197" s="42">
        <v>6350</v>
      </c>
      <c r="E197" s="42">
        <v>5688.7860000000001</v>
      </c>
      <c r="F197" s="94">
        <f>D197-E197</f>
        <v>661.21399999999994</v>
      </c>
      <c r="G197" s="94">
        <v>661</v>
      </c>
      <c r="H197" s="94">
        <v>1</v>
      </c>
      <c r="I197" s="55">
        <v>1</v>
      </c>
      <c r="J197" s="29"/>
      <c r="K197" s="29"/>
    </row>
    <row r="198" spans="1:11" ht="12.75" customHeight="1" x14ac:dyDescent="0.25">
      <c r="A198" s="39" t="s">
        <v>15</v>
      </c>
      <c r="B198" s="40" t="s">
        <v>149</v>
      </c>
      <c r="C198" s="41">
        <v>25400</v>
      </c>
      <c r="D198" s="42">
        <v>39638.319000000003</v>
      </c>
      <c r="E198" s="42">
        <v>39013.07</v>
      </c>
      <c r="F198" s="94">
        <f>D198-E198</f>
        <v>625.24900000000343</v>
      </c>
      <c r="G198" s="94">
        <f>492+133</f>
        <v>625</v>
      </c>
      <c r="H198" s="94"/>
      <c r="I198" s="29"/>
      <c r="J198" s="29"/>
      <c r="K198" s="29"/>
    </row>
    <row r="199" spans="1:11" ht="24.95" customHeight="1" x14ac:dyDescent="0.25">
      <c r="A199" s="79" t="s">
        <v>17</v>
      </c>
      <c r="B199" s="80" t="s">
        <v>150</v>
      </c>
      <c r="C199" s="47">
        <v>0</v>
      </c>
      <c r="D199" s="48">
        <v>0</v>
      </c>
      <c r="E199" s="48"/>
      <c r="F199" s="95"/>
      <c r="G199" s="95"/>
      <c r="H199" s="95"/>
      <c r="I199" s="29"/>
      <c r="J199" s="29"/>
      <c r="K199" s="29"/>
    </row>
    <row r="200" spans="1:11" ht="5.0999999999999996" customHeight="1" x14ac:dyDescent="0.25">
      <c r="A200" s="39"/>
      <c r="B200" s="58"/>
      <c r="C200" s="41"/>
      <c r="D200" s="42"/>
      <c r="E200" s="42"/>
      <c r="F200" s="42"/>
      <c r="G200" s="42"/>
      <c r="H200" s="42"/>
      <c r="I200" s="29"/>
      <c r="J200" s="29"/>
      <c r="K200" s="29"/>
    </row>
    <row r="201" spans="1:11" ht="12.75" customHeight="1" x14ac:dyDescent="0.25">
      <c r="A201" s="35"/>
      <c r="B201" s="36" t="s">
        <v>151</v>
      </c>
      <c r="C201" s="53">
        <f>SUM(C197:C200)</f>
        <v>31750</v>
      </c>
      <c r="D201" s="54">
        <f>SUM(D197:D200)</f>
        <v>45988.319000000003</v>
      </c>
      <c r="E201" s="54">
        <f>SUM(E197:E200)</f>
        <v>44701.856</v>
      </c>
      <c r="F201" s="54">
        <f>D201-E201</f>
        <v>1286.4630000000034</v>
      </c>
      <c r="G201" s="54">
        <f>SUM(G191:G199)</f>
        <v>6366</v>
      </c>
      <c r="H201" s="54">
        <f>SUM(H191:H199)</f>
        <v>1</v>
      </c>
      <c r="I201" s="54">
        <f>SUM(I191:I199)</f>
        <v>1</v>
      </c>
      <c r="J201" s="55"/>
      <c r="K201" s="55"/>
    </row>
    <row r="202" spans="1:11" ht="10.5" customHeight="1" thickBot="1" x14ac:dyDescent="0.3">
      <c r="A202" s="81"/>
      <c r="B202" s="63"/>
      <c r="C202" s="82"/>
      <c r="D202" s="82"/>
      <c r="E202" s="82"/>
      <c r="F202" s="82"/>
      <c r="G202" s="82"/>
      <c r="H202" s="82"/>
      <c r="I202" s="29"/>
      <c r="J202" s="29"/>
      <c r="K202" s="29"/>
    </row>
    <row r="203" spans="1:11" ht="8.1" customHeight="1" x14ac:dyDescent="0.25">
      <c r="A203" s="35"/>
      <c r="B203" s="36"/>
      <c r="C203" s="54"/>
      <c r="D203" s="54"/>
      <c r="E203" s="54"/>
      <c r="F203" s="54"/>
      <c r="G203" s="54"/>
      <c r="H203" s="54"/>
      <c r="I203" s="29"/>
      <c r="J203" s="29"/>
      <c r="K203" s="29"/>
    </row>
    <row r="204" spans="1:11" ht="8.1" customHeight="1" x14ac:dyDescent="0.25">
      <c r="A204" s="35"/>
      <c r="B204" s="36"/>
      <c r="C204" s="54"/>
      <c r="D204" s="54"/>
      <c r="E204" s="54"/>
      <c r="F204" s="54"/>
      <c r="G204" s="54"/>
      <c r="H204" s="54"/>
      <c r="I204" s="29"/>
      <c r="J204" s="29"/>
      <c r="K204" s="29"/>
    </row>
    <row r="205" spans="1:11" ht="8.1" customHeight="1" x14ac:dyDescent="0.25">
      <c r="A205" s="35"/>
      <c r="B205" s="36"/>
      <c r="C205" s="54"/>
      <c r="D205" s="54"/>
      <c r="E205" s="54"/>
      <c r="F205" s="54"/>
      <c r="G205" s="54"/>
      <c r="H205" s="54"/>
      <c r="I205" s="29"/>
      <c r="J205" s="29"/>
      <c r="K205" s="29"/>
    </row>
    <row r="206" spans="1:11" ht="12.75" customHeight="1" x14ac:dyDescent="0.25">
      <c r="A206" s="35">
        <v>7</v>
      </c>
      <c r="B206" s="36" t="s">
        <v>152</v>
      </c>
      <c r="C206" s="54"/>
      <c r="D206" s="54"/>
      <c r="E206" s="54"/>
      <c r="F206" s="54"/>
      <c r="G206" s="54"/>
      <c r="H206" s="54"/>
      <c r="I206" s="29"/>
      <c r="J206" s="29"/>
      <c r="K206" s="29"/>
    </row>
    <row r="207" spans="1:11" ht="8.1" customHeight="1" x14ac:dyDescent="0.25">
      <c r="A207" s="35"/>
      <c r="B207" s="36"/>
      <c r="C207" s="54"/>
      <c r="D207" s="54"/>
      <c r="E207" s="54"/>
      <c r="F207" s="54"/>
      <c r="G207" s="54"/>
      <c r="H207" s="54"/>
      <c r="I207" s="29"/>
      <c r="J207" s="29"/>
      <c r="K207" s="29"/>
    </row>
    <row r="208" spans="1:11" ht="12.75" customHeight="1" x14ac:dyDescent="0.25">
      <c r="A208" s="39" t="s">
        <v>13</v>
      </c>
      <c r="B208" s="58" t="s">
        <v>153</v>
      </c>
      <c r="C208" s="41"/>
      <c r="D208" s="42">
        <v>300</v>
      </c>
      <c r="E208" s="42">
        <v>0</v>
      </c>
      <c r="F208" s="42">
        <f>D208-E208</f>
        <v>300</v>
      </c>
      <c r="G208" s="42">
        <v>300</v>
      </c>
      <c r="H208" s="42"/>
      <c r="I208" s="29"/>
      <c r="J208" s="29"/>
      <c r="K208" s="29"/>
    </row>
    <row r="209" spans="1:11" ht="12.75" customHeight="1" x14ac:dyDescent="0.25">
      <c r="A209" s="39" t="s">
        <v>15</v>
      </c>
      <c r="B209" s="61" t="s">
        <v>154</v>
      </c>
      <c r="C209" s="41">
        <v>0</v>
      </c>
      <c r="D209" s="42">
        <v>130</v>
      </c>
      <c r="E209" s="42">
        <v>129.988</v>
      </c>
      <c r="F209" s="42">
        <f t="shared" ref="F209:F210" si="9">D209-E209</f>
        <v>1.2000000000000455E-2</v>
      </c>
      <c r="G209" s="42"/>
      <c r="H209" s="42"/>
      <c r="I209" s="29"/>
      <c r="J209" s="29"/>
      <c r="K209" s="29"/>
    </row>
    <row r="210" spans="1:11" ht="12.75" customHeight="1" x14ac:dyDescent="0.25">
      <c r="A210" s="39" t="s">
        <v>17</v>
      </c>
      <c r="B210" s="61" t="s">
        <v>155</v>
      </c>
      <c r="C210" s="41">
        <v>0</v>
      </c>
      <c r="D210" s="42">
        <v>9906</v>
      </c>
      <c r="E210" s="42">
        <v>9906</v>
      </c>
      <c r="F210" s="42">
        <f t="shared" si="9"/>
        <v>0</v>
      </c>
      <c r="G210" s="42"/>
      <c r="H210" s="42"/>
      <c r="I210" s="29"/>
      <c r="J210" s="29"/>
      <c r="K210" s="29"/>
    </row>
    <row r="211" spans="1:11" ht="5.0999999999999996" customHeight="1" x14ac:dyDescent="0.25">
      <c r="A211" s="39"/>
      <c r="B211" s="36"/>
      <c r="C211" s="56"/>
      <c r="D211" s="56"/>
      <c r="E211" s="56"/>
      <c r="F211" s="56"/>
      <c r="G211" s="56"/>
      <c r="H211" s="56"/>
      <c r="I211" s="29"/>
      <c r="J211" s="29"/>
      <c r="K211" s="29"/>
    </row>
    <row r="212" spans="1:11" ht="12.75" customHeight="1" x14ac:dyDescent="0.25">
      <c r="A212" s="39"/>
      <c r="B212" s="36" t="s">
        <v>156</v>
      </c>
      <c r="C212" s="56">
        <f>SUM(C208:C211)</f>
        <v>0</v>
      </c>
      <c r="D212" s="56">
        <f>SUM(D208:D211)</f>
        <v>10336</v>
      </c>
      <c r="E212" s="56">
        <f>SUM(E208:E211)</f>
        <v>10035.987999999999</v>
      </c>
      <c r="F212" s="56">
        <f>D212-E212</f>
        <v>300.01200000000063</v>
      </c>
      <c r="G212" s="56">
        <f>SUM(G208:G210)</f>
        <v>300</v>
      </c>
      <c r="H212" s="56"/>
      <c r="I212" s="55"/>
      <c r="J212" s="55"/>
      <c r="K212" s="55"/>
    </row>
    <row r="213" spans="1:11" ht="8.1" customHeight="1" x14ac:dyDescent="0.25">
      <c r="A213" s="35"/>
      <c r="B213" s="36"/>
      <c r="C213" s="54"/>
      <c r="D213" s="54"/>
      <c r="E213" s="54"/>
      <c r="F213" s="54"/>
      <c r="G213" s="54"/>
      <c r="H213" s="54"/>
      <c r="I213" s="29"/>
      <c r="J213" s="29"/>
      <c r="K213" s="29"/>
    </row>
    <row r="214" spans="1:11" ht="12.75" customHeight="1" x14ac:dyDescent="0.25">
      <c r="A214" s="35">
        <v>8</v>
      </c>
      <c r="B214" s="36" t="s">
        <v>157</v>
      </c>
      <c r="C214" s="54"/>
      <c r="D214" s="54"/>
      <c r="E214" s="54"/>
      <c r="F214" s="54"/>
      <c r="G214" s="54"/>
      <c r="H214" s="54"/>
      <c r="I214" s="29"/>
      <c r="J214" s="29"/>
      <c r="K214" s="29"/>
    </row>
    <row r="215" spans="1:11" ht="8.1" customHeight="1" x14ac:dyDescent="0.25">
      <c r="A215" s="35"/>
      <c r="B215" s="36"/>
      <c r="C215" s="54"/>
      <c r="D215" s="54"/>
      <c r="E215" s="54"/>
      <c r="F215" s="54"/>
      <c r="G215" s="54"/>
      <c r="H215" s="54"/>
      <c r="I215" s="29"/>
      <c r="J215" s="29"/>
      <c r="K215" s="29"/>
    </row>
    <row r="216" spans="1:11" ht="12.75" customHeight="1" x14ac:dyDescent="0.25">
      <c r="A216" s="35">
        <v>9</v>
      </c>
      <c r="B216" s="36" t="s">
        <v>158</v>
      </c>
      <c r="C216" s="54"/>
      <c r="D216" s="54"/>
      <c r="E216" s="54"/>
      <c r="F216" s="54"/>
      <c r="G216" s="54"/>
      <c r="H216" s="54"/>
      <c r="I216" s="29"/>
      <c r="J216" s="29"/>
      <c r="K216" s="29"/>
    </row>
    <row r="217" spans="1:11" ht="8.1" customHeight="1" x14ac:dyDescent="0.25">
      <c r="A217" s="39"/>
      <c r="B217" s="36"/>
      <c r="C217" s="54"/>
      <c r="D217" s="54"/>
      <c r="E217" s="54"/>
      <c r="F217" s="54"/>
      <c r="G217" s="54"/>
      <c r="H217" s="54"/>
      <c r="I217" s="29"/>
      <c r="J217" s="29"/>
      <c r="K217" s="29"/>
    </row>
    <row r="218" spans="1:11" ht="20.100000000000001" customHeight="1" x14ac:dyDescent="0.25">
      <c r="A218" s="39"/>
      <c r="B218" s="75" t="s">
        <v>159</v>
      </c>
      <c r="C218" s="76">
        <f>C173+C175+C181+C187+C193+C201+C212+C214+C216</f>
        <v>36830</v>
      </c>
      <c r="D218" s="76">
        <f>D173+D179+D181+D187+D193+D201+D212+D214+D216</f>
        <v>99601.319000000003</v>
      </c>
      <c r="E218" s="76">
        <f>E173+E179+E181+E187+E193+E201+E212+E214+E216</f>
        <v>74254.834000000003</v>
      </c>
      <c r="F218" s="76">
        <f>F173+F179+F181+F187+F193+F201+F212+F214+F216</f>
        <v>25346.475000000006</v>
      </c>
      <c r="G218" s="76">
        <f t="shared" ref="G218:I218" si="10">G173+G179+G181+G187+G193+G201+G212+G214+G216</f>
        <v>25291</v>
      </c>
      <c r="H218" s="76">
        <f t="shared" ref="H218" si="11">H173+H179+H181+H187+H193+H201+H212+H214+H216</f>
        <v>598</v>
      </c>
      <c r="I218" s="76">
        <f t="shared" si="10"/>
        <v>598</v>
      </c>
      <c r="J218" s="55"/>
      <c r="K218" s="55"/>
    </row>
    <row r="219" spans="1:11" ht="6" customHeight="1" x14ac:dyDescent="0.25">
      <c r="A219" s="39"/>
      <c r="B219" s="36"/>
      <c r="C219" s="54"/>
      <c r="D219" s="54"/>
      <c r="E219" s="54"/>
      <c r="F219" s="54"/>
      <c r="G219" s="54"/>
      <c r="H219" s="54"/>
      <c r="I219" s="29"/>
      <c r="J219" s="29"/>
      <c r="K219" s="29"/>
    </row>
    <row r="220" spans="1:11" ht="8.1" customHeight="1" thickBot="1" x14ac:dyDescent="0.3">
      <c r="A220" s="66"/>
      <c r="B220" s="36"/>
      <c r="C220" s="67"/>
      <c r="D220" s="68"/>
      <c r="E220" s="68"/>
      <c r="F220" s="68"/>
      <c r="G220" s="68"/>
      <c r="H220" s="68"/>
    </row>
    <row r="221" spans="1:11" ht="24.95" customHeight="1" thickBot="1" x14ac:dyDescent="0.3">
      <c r="A221" s="83" t="s">
        <v>8</v>
      </c>
      <c r="B221" s="84" t="s">
        <v>160</v>
      </c>
      <c r="C221" s="85">
        <f>C169+C218</f>
        <v>1684624</v>
      </c>
      <c r="D221" s="85">
        <f>D169+D218</f>
        <v>3115372.5350000001</v>
      </c>
      <c r="E221" s="85">
        <f>E169+E218</f>
        <v>1926269.5949999997</v>
      </c>
      <c r="F221" s="85">
        <f>F169+F218</f>
        <v>1189102.9300000002</v>
      </c>
      <c r="G221" s="85">
        <f t="shared" ref="G221:I221" si="12">G169+G218</f>
        <v>843009</v>
      </c>
      <c r="H221" s="85">
        <f>H169+H218</f>
        <v>318623.53999999998</v>
      </c>
      <c r="I221" s="85">
        <f t="shared" si="12"/>
        <v>318624</v>
      </c>
    </row>
    <row r="222" spans="1:11" ht="14.25" hidden="1" customHeight="1" x14ac:dyDescent="0.25">
      <c r="A222" s="66"/>
      <c r="B222" s="36"/>
      <c r="C222" s="67"/>
      <c r="D222" s="68"/>
      <c r="E222" s="68"/>
      <c r="F222" s="68"/>
      <c r="G222" s="68"/>
      <c r="H222" s="68"/>
    </row>
    <row r="223" spans="1:11" ht="20.25" hidden="1" customHeight="1" x14ac:dyDescent="0.25">
      <c r="A223" s="30" t="s">
        <v>161</v>
      </c>
      <c r="B223" s="26" t="s">
        <v>162</v>
      </c>
      <c r="C223" s="53"/>
      <c r="D223" s="86"/>
      <c r="E223" s="86"/>
      <c r="F223" s="86"/>
      <c r="G223" s="86"/>
      <c r="H223" s="86"/>
    </row>
    <row r="224" spans="1:11" ht="12" hidden="1" customHeight="1" x14ac:dyDescent="0.25">
      <c r="A224" s="35"/>
      <c r="B224" s="36"/>
      <c r="C224" s="53"/>
      <c r="D224" s="86"/>
      <c r="E224" s="86"/>
      <c r="F224" s="86"/>
      <c r="G224" s="86"/>
      <c r="H224" s="86"/>
    </row>
    <row r="225" spans="1:8" ht="12.75" hidden="1" customHeight="1" x14ac:dyDescent="0.25">
      <c r="A225" s="39">
        <v>1</v>
      </c>
      <c r="B225" s="43" t="s">
        <v>163</v>
      </c>
      <c r="C225" s="41">
        <v>1212</v>
      </c>
      <c r="D225" s="42">
        <v>4448</v>
      </c>
      <c r="E225" s="42">
        <v>2974.788</v>
      </c>
      <c r="F225" s="94">
        <f>D225-E225</f>
        <v>1473.212</v>
      </c>
      <c r="G225" s="94"/>
      <c r="H225" s="94"/>
    </row>
    <row r="226" spans="1:8" ht="12.75" hidden="1" customHeight="1" x14ac:dyDescent="0.25">
      <c r="A226" s="39">
        <v>2</v>
      </c>
      <c r="B226" s="62" t="s">
        <v>164</v>
      </c>
      <c r="C226" s="41">
        <v>20320</v>
      </c>
      <c r="D226" s="42">
        <v>32067</v>
      </c>
      <c r="E226" s="42">
        <v>2756.027</v>
      </c>
      <c r="F226" s="94">
        <f t="shared" ref="F226:F242" si="13">D226-E226</f>
        <v>29310.972999999998</v>
      </c>
      <c r="G226" s="94"/>
      <c r="H226" s="94"/>
    </row>
    <row r="227" spans="1:8" ht="12.75" hidden="1" customHeight="1" x14ac:dyDescent="0.25">
      <c r="A227" s="39">
        <v>3</v>
      </c>
      <c r="B227" s="43" t="s">
        <v>165</v>
      </c>
      <c r="C227" s="41">
        <v>31750</v>
      </c>
      <c r="D227" s="42">
        <v>64371</v>
      </c>
      <c r="E227" s="42">
        <v>20958.944</v>
      </c>
      <c r="F227" s="94">
        <f t="shared" si="13"/>
        <v>43412.055999999997</v>
      </c>
      <c r="G227" s="94"/>
      <c r="H227" s="94"/>
    </row>
    <row r="228" spans="1:8" ht="12.75" hidden="1" customHeight="1" x14ac:dyDescent="0.25">
      <c r="A228" s="39">
        <v>4</v>
      </c>
      <c r="B228" s="62" t="s">
        <v>166</v>
      </c>
      <c r="C228" s="41">
        <v>3810</v>
      </c>
      <c r="D228" s="42">
        <v>5363</v>
      </c>
      <c r="E228" s="42">
        <v>833.17900000000009</v>
      </c>
      <c r="F228" s="94">
        <f t="shared" si="13"/>
        <v>4529.8209999999999</v>
      </c>
      <c r="G228" s="94"/>
      <c r="H228" s="94"/>
    </row>
    <row r="229" spans="1:8" ht="12.75" hidden="1" customHeight="1" x14ac:dyDescent="0.25">
      <c r="A229" s="39">
        <v>5</v>
      </c>
      <c r="B229" s="62" t="s">
        <v>167</v>
      </c>
      <c r="C229" s="41">
        <v>2540</v>
      </c>
      <c r="D229" s="42">
        <v>2138</v>
      </c>
      <c r="E229" s="42">
        <v>412.75</v>
      </c>
      <c r="F229" s="94">
        <f t="shared" si="13"/>
        <v>1725.25</v>
      </c>
      <c r="G229" s="94"/>
      <c r="H229" s="94"/>
    </row>
    <row r="230" spans="1:8" ht="12.75" hidden="1" customHeight="1" x14ac:dyDescent="0.25">
      <c r="A230" s="39">
        <v>6</v>
      </c>
      <c r="B230" s="61" t="s">
        <v>168</v>
      </c>
      <c r="C230" s="41">
        <v>1588</v>
      </c>
      <c r="D230" s="42">
        <v>11236</v>
      </c>
      <c r="E230" s="42">
        <v>11166.741000000002</v>
      </c>
      <c r="F230" s="94">
        <f t="shared" si="13"/>
        <v>69.258999999998196</v>
      </c>
      <c r="G230" s="94"/>
      <c r="H230" s="94"/>
    </row>
    <row r="231" spans="1:8" ht="12.75" hidden="1" customHeight="1" x14ac:dyDescent="0.25">
      <c r="A231" s="39">
        <v>7</v>
      </c>
      <c r="B231" s="62" t="s">
        <v>76</v>
      </c>
      <c r="C231" s="41">
        <v>4572</v>
      </c>
      <c r="D231" s="42">
        <v>4572</v>
      </c>
      <c r="E231" s="42">
        <v>5341.518</v>
      </c>
      <c r="F231" s="94">
        <f t="shared" si="13"/>
        <v>-769.51800000000003</v>
      </c>
      <c r="G231" s="94"/>
      <c r="H231" s="94"/>
    </row>
    <row r="232" spans="1:8" ht="12.75" hidden="1" customHeight="1" x14ac:dyDescent="0.25">
      <c r="A232" s="39">
        <v>8</v>
      </c>
      <c r="B232" s="62" t="s">
        <v>169</v>
      </c>
      <c r="C232" s="41">
        <v>2794</v>
      </c>
      <c r="D232" s="42">
        <v>4275</v>
      </c>
      <c r="E232" s="42">
        <v>0</v>
      </c>
      <c r="F232" s="94">
        <f t="shared" si="13"/>
        <v>4275</v>
      </c>
      <c r="G232" s="94"/>
      <c r="H232" s="94"/>
    </row>
    <row r="233" spans="1:8" ht="12.75" hidden="1" customHeight="1" x14ac:dyDescent="0.25">
      <c r="A233" s="39">
        <v>9</v>
      </c>
      <c r="B233" s="62" t="s">
        <v>170</v>
      </c>
      <c r="C233" s="41">
        <v>1397</v>
      </c>
      <c r="D233" s="42">
        <v>2032</v>
      </c>
      <c r="E233" s="42">
        <v>0</v>
      </c>
      <c r="F233" s="94">
        <f t="shared" si="13"/>
        <v>2032</v>
      </c>
      <c r="G233" s="94"/>
      <c r="H233" s="94"/>
    </row>
    <row r="234" spans="1:8" ht="12.75" hidden="1" customHeight="1" x14ac:dyDescent="0.25">
      <c r="A234" s="39">
        <v>10</v>
      </c>
      <c r="B234" s="43" t="s">
        <v>72</v>
      </c>
      <c r="C234" s="41">
        <v>747</v>
      </c>
      <c r="D234" s="42">
        <v>291</v>
      </c>
      <c r="E234" s="42">
        <v>290.89999999999998</v>
      </c>
      <c r="F234" s="94">
        <f t="shared" si="13"/>
        <v>0.10000000000002274</v>
      </c>
      <c r="G234" s="94"/>
      <c r="H234" s="94"/>
    </row>
    <row r="235" spans="1:8" ht="12.75" hidden="1" customHeight="1" x14ac:dyDescent="0.25">
      <c r="A235" s="39">
        <v>11</v>
      </c>
      <c r="B235" s="43" t="s">
        <v>130</v>
      </c>
      <c r="C235" s="41">
        <v>0</v>
      </c>
      <c r="D235" s="42">
        <v>0</v>
      </c>
      <c r="E235" s="42">
        <v>0</v>
      </c>
      <c r="F235" s="94">
        <f t="shared" si="13"/>
        <v>0</v>
      </c>
      <c r="G235" s="94"/>
      <c r="H235" s="94"/>
    </row>
    <row r="236" spans="1:8" ht="12.75" hidden="1" customHeight="1" x14ac:dyDescent="0.25">
      <c r="A236" s="39">
        <v>12</v>
      </c>
      <c r="B236" s="43" t="s">
        <v>171</v>
      </c>
      <c r="C236" s="41">
        <v>2362</v>
      </c>
      <c r="D236" s="42">
        <v>0</v>
      </c>
      <c r="E236" s="42">
        <v>0</v>
      </c>
      <c r="F236" s="94">
        <f t="shared" si="13"/>
        <v>0</v>
      </c>
      <c r="G236" s="94"/>
      <c r="H236" s="94"/>
    </row>
    <row r="237" spans="1:8" ht="12.75" hidden="1" customHeight="1" x14ac:dyDescent="0.25">
      <c r="A237" s="39">
        <v>13</v>
      </c>
      <c r="B237" s="43" t="s">
        <v>172</v>
      </c>
      <c r="C237" s="41">
        <v>3810</v>
      </c>
      <c r="D237" s="42">
        <v>3810</v>
      </c>
      <c r="E237" s="42">
        <v>3740.9629999999997</v>
      </c>
      <c r="F237" s="94">
        <f t="shared" si="13"/>
        <v>69.037000000000262</v>
      </c>
      <c r="G237" s="94"/>
      <c r="H237" s="94"/>
    </row>
    <row r="238" spans="1:8" ht="12.75" hidden="1" customHeight="1" x14ac:dyDescent="0.25">
      <c r="A238" s="39">
        <v>14</v>
      </c>
      <c r="B238" s="62" t="s">
        <v>173</v>
      </c>
      <c r="C238" s="41">
        <v>0</v>
      </c>
      <c r="D238" s="42">
        <v>16227</v>
      </c>
      <c r="E238" s="42">
        <v>16306.79</v>
      </c>
      <c r="F238" s="94">
        <f t="shared" si="13"/>
        <v>-79.790000000000873</v>
      </c>
      <c r="G238" s="94"/>
      <c r="H238" s="94"/>
    </row>
    <row r="239" spans="1:8" ht="12.75" hidden="1" customHeight="1" x14ac:dyDescent="0.25">
      <c r="A239" s="39">
        <v>15</v>
      </c>
      <c r="B239" s="43" t="s">
        <v>174</v>
      </c>
      <c r="C239" s="42">
        <v>0</v>
      </c>
      <c r="D239" s="42">
        <v>2291</v>
      </c>
      <c r="E239" s="42">
        <v>760.73</v>
      </c>
      <c r="F239" s="94">
        <f t="shared" si="13"/>
        <v>1530.27</v>
      </c>
      <c r="G239" s="94"/>
      <c r="H239" s="94"/>
    </row>
    <row r="240" spans="1:8" ht="12.75" hidden="1" customHeight="1" x14ac:dyDescent="0.25">
      <c r="A240" s="39">
        <v>16</v>
      </c>
      <c r="B240" s="43" t="s">
        <v>175</v>
      </c>
      <c r="C240" s="41">
        <v>0</v>
      </c>
      <c r="D240" s="42">
        <v>0</v>
      </c>
      <c r="E240" s="42">
        <v>0</v>
      </c>
      <c r="F240" s="94">
        <f t="shared" si="13"/>
        <v>0</v>
      </c>
      <c r="G240" s="94"/>
      <c r="H240" s="94"/>
    </row>
    <row r="241" spans="1:11" ht="12.75" hidden="1" customHeight="1" x14ac:dyDescent="0.25">
      <c r="A241" s="39">
        <v>17</v>
      </c>
      <c r="B241" s="43" t="s">
        <v>131</v>
      </c>
      <c r="C241" s="42">
        <v>0</v>
      </c>
      <c r="D241" s="42">
        <v>0</v>
      </c>
      <c r="E241" s="42">
        <v>0</v>
      </c>
      <c r="F241" s="94">
        <f t="shared" si="13"/>
        <v>0</v>
      </c>
      <c r="G241" s="94"/>
      <c r="H241" s="94"/>
    </row>
    <row r="242" spans="1:11" ht="12.75" hidden="1" customHeight="1" x14ac:dyDescent="0.25">
      <c r="A242" s="39">
        <v>18</v>
      </c>
      <c r="B242" s="43" t="s">
        <v>176</v>
      </c>
      <c r="C242" s="41">
        <v>0</v>
      </c>
      <c r="D242" s="42">
        <v>4496</v>
      </c>
      <c r="E242" s="42">
        <v>4496.4719999999998</v>
      </c>
      <c r="F242" s="94">
        <f t="shared" si="13"/>
        <v>-0.47199999999975262</v>
      </c>
      <c r="G242" s="94"/>
      <c r="H242" s="94"/>
    </row>
    <row r="243" spans="1:11" ht="12.75" hidden="1" customHeight="1" x14ac:dyDescent="0.25">
      <c r="A243" s="39"/>
      <c r="B243" s="43" t="s">
        <v>177</v>
      </c>
      <c r="C243" s="41">
        <v>0</v>
      </c>
      <c r="D243" s="42">
        <v>0</v>
      </c>
      <c r="E243" s="42"/>
      <c r="F243" s="94"/>
      <c r="G243" s="94"/>
      <c r="H243" s="94"/>
    </row>
    <row r="244" spans="1:11" ht="12.75" hidden="1" customHeight="1" x14ac:dyDescent="0.25">
      <c r="A244" s="39"/>
      <c r="B244" s="43" t="s">
        <v>178</v>
      </c>
      <c r="C244" s="41"/>
      <c r="D244" s="42">
        <v>0</v>
      </c>
      <c r="E244" s="42"/>
      <c r="F244" s="94"/>
      <c r="G244" s="94"/>
      <c r="H244" s="94"/>
    </row>
    <row r="245" spans="1:11" ht="12.75" hidden="1" customHeight="1" x14ac:dyDescent="0.25">
      <c r="A245" s="39"/>
      <c r="B245" s="43" t="s">
        <v>179</v>
      </c>
      <c r="C245" s="41"/>
      <c r="D245" s="42">
        <v>0</v>
      </c>
      <c r="E245" s="42"/>
      <c r="F245" s="94"/>
      <c r="G245" s="94"/>
      <c r="H245" s="94"/>
    </row>
    <row r="246" spans="1:11" ht="12.75" hidden="1" customHeight="1" x14ac:dyDescent="0.25">
      <c r="A246" s="39"/>
      <c r="B246" s="61" t="s">
        <v>180</v>
      </c>
      <c r="C246" s="41"/>
      <c r="D246" s="42">
        <v>0</v>
      </c>
      <c r="E246" s="42"/>
      <c r="F246" s="94"/>
      <c r="G246" s="94"/>
      <c r="H246" s="94"/>
    </row>
    <row r="247" spans="1:11" ht="12.75" hidden="1" customHeight="1" x14ac:dyDescent="0.25">
      <c r="A247" s="39"/>
      <c r="B247" s="43" t="s">
        <v>181</v>
      </c>
      <c r="C247" s="41"/>
      <c r="D247" s="42">
        <v>0</v>
      </c>
      <c r="E247" s="42"/>
      <c r="F247" s="94"/>
      <c r="G247" s="94"/>
      <c r="H247" s="94"/>
    </row>
    <row r="248" spans="1:11" ht="12.75" hidden="1" customHeight="1" x14ac:dyDescent="0.25">
      <c r="A248" s="39"/>
      <c r="B248" s="62" t="s">
        <v>182</v>
      </c>
      <c r="C248" s="41"/>
      <c r="D248" s="42">
        <v>0</v>
      </c>
      <c r="E248" s="42"/>
      <c r="F248" s="94"/>
      <c r="G248" s="94"/>
      <c r="H248" s="94"/>
    </row>
    <row r="249" spans="1:11" ht="12.75" hidden="1" customHeight="1" x14ac:dyDescent="0.25">
      <c r="A249" s="39"/>
      <c r="B249" s="61"/>
      <c r="C249" s="41"/>
      <c r="D249" s="42"/>
      <c r="E249" s="42"/>
      <c r="F249" s="94"/>
      <c r="G249" s="94"/>
      <c r="H249" s="94"/>
    </row>
    <row r="250" spans="1:11" ht="9.9499999999999993" hidden="1" customHeight="1" thickBot="1" x14ac:dyDescent="0.25">
      <c r="A250" s="39"/>
      <c r="B250" s="43"/>
      <c r="C250" s="41"/>
      <c r="D250" s="42"/>
      <c r="E250" s="42"/>
      <c r="F250" s="42"/>
      <c r="G250" s="42"/>
      <c r="H250" s="42"/>
    </row>
    <row r="251" spans="1:11" ht="24.95" hidden="1" customHeight="1" thickBot="1" x14ac:dyDescent="0.3">
      <c r="A251" s="83" t="s">
        <v>183</v>
      </c>
      <c r="B251" s="84" t="s">
        <v>184</v>
      </c>
      <c r="C251" s="87">
        <f>SUM(C225:C250)</f>
        <v>76902</v>
      </c>
      <c r="D251" s="88">
        <f>SUM(D225:D250)</f>
        <v>157617</v>
      </c>
      <c r="E251" s="88">
        <f>SUM(E225:E250)</f>
        <v>70039.801999999996</v>
      </c>
      <c r="F251" s="88">
        <f>D251-E251</f>
        <v>87577.198000000004</v>
      </c>
      <c r="G251" s="88"/>
      <c r="H251" s="88" t="e">
        <f>'[1]4.tábla'!DD31-B251</f>
        <v>#VALUE!</v>
      </c>
      <c r="I251" s="52">
        <f>'[1]4.tábla'!DE31-C251</f>
        <v>0</v>
      </c>
      <c r="J251" s="52">
        <f>'[1]4.tábla'!DF31-D251</f>
        <v>0</v>
      </c>
      <c r="K251" s="52">
        <f>'[1]4.tábla'!DG31-E251</f>
        <v>0</v>
      </c>
    </row>
    <row r="252" spans="1:11" x14ac:dyDescent="0.25">
      <c r="A252"/>
      <c r="B252" s="89"/>
      <c r="C252" s="52"/>
      <c r="D252" s="90"/>
      <c r="E252"/>
      <c r="F252"/>
      <c r="G252"/>
      <c r="H252"/>
    </row>
    <row r="253" spans="1:11" x14ac:dyDescent="0.25">
      <c r="A253"/>
      <c r="B253" s="89"/>
      <c r="C253" s="90"/>
      <c r="D253" s="91"/>
      <c r="E253"/>
      <c r="F253"/>
      <c r="G253"/>
      <c r="H253"/>
    </row>
    <row r="254" spans="1:11" x14ac:dyDescent="0.25">
      <c r="A254"/>
      <c r="B254" s="89"/>
      <c r="C254" s="90"/>
      <c r="D254" s="90"/>
      <c r="E254"/>
      <c r="F254"/>
      <c r="G254"/>
      <c r="H254"/>
    </row>
    <row r="255" spans="1:11" x14ac:dyDescent="0.25">
      <c r="A255"/>
      <c r="B255" s="89"/>
      <c r="C255" s="90"/>
      <c r="D255" s="90"/>
      <c r="E255"/>
      <c r="F255"/>
      <c r="G255"/>
      <c r="H255"/>
    </row>
    <row r="256" spans="1:11" x14ac:dyDescent="0.25">
      <c r="A256"/>
      <c r="B256" s="89"/>
      <c r="C256" s="90"/>
      <c r="D256" s="91"/>
      <c r="E256"/>
      <c r="F256"/>
      <c r="G256"/>
      <c r="H256"/>
    </row>
    <row r="257" spans="1:8" x14ac:dyDescent="0.25">
      <c r="A257"/>
      <c r="B257" s="89"/>
      <c r="C257" s="90"/>
      <c r="D257" s="90"/>
      <c r="E257"/>
      <c r="F257"/>
      <c r="G257"/>
      <c r="H257"/>
    </row>
    <row r="258" spans="1:8" x14ac:dyDescent="0.25">
      <c r="A258"/>
      <c r="B258" s="89"/>
      <c r="C258" s="90"/>
      <c r="D258" s="90"/>
      <c r="E258"/>
      <c r="F258"/>
      <c r="G258"/>
      <c r="H258"/>
    </row>
    <row r="259" spans="1:8" x14ac:dyDescent="0.25">
      <c r="A259"/>
      <c r="B259" s="89"/>
      <c r="C259" s="90"/>
      <c r="D259" s="90"/>
      <c r="E259"/>
      <c r="F259"/>
      <c r="G259"/>
      <c r="H259"/>
    </row>
    <row r="260" spans="1:8" x14ac:dyDescent="0.25">
      <c r="A260"/>
      <c r="B260" s="89"/>
      <c r="C260" s="90"/>
      <c r="D260" s="90"/>
      <c r="E260"/>
      <c r="F260"/>
      <c r="G260"/>
      <c r="H260"/>
    </row>
    <row r="261" spans="1:8" x14ac:dyDescent="0.25">
      <c r="A261"/>
      <c r="B261" s="89"/>
      <c r="C261" s="90"/>
      <c r="D261" s="90"/>
      <c r="E261"/>
      <c r="F261"/>
      <c r="G261"/>
      <c r="H261"/>
    </row>
    <row r="262" spans="1:8" x14ac:dyDescent="0.25">
      <c r="A262"/>
      <c r="B262" s="89"/>
      <c r="C262" s="90"/>
      <c r="D262" s="90"/>
      <c r="E262"/>
      <c r="F262"/>
      <c r="G262"/>
      <c r="H262"/>
    </row>
    <row r="263" spans="1:8" x14ac:dyDescent="0.25">
      <c r="A263"/>
      <c r="B263" s="89"/>
      <c r="C263" s="90"/>
      <c r="D263" s="90"/>
      <c r="E263"/>
      <c r="F263"/>
      <c r="G263"/>
      <c r="H263"/>
    </row>
    <row r="264" spans="1:8" x14ac:dyDescent="0.25">
      <c r="A264"/>
      <c r="B264" s="89"/>
      <c r="C264" s="90"/>
      <c r="D264" s="90"/>
      <c r="E264"/>
      <c r="F264"/>
      <c r="G264"/>
      <c r="H264"/>
    </row>
    <row r="265" spans="1:8" x14ac:dyDescent="0.25">
      <c r="A265"/>
      <c r="B265" s="89"/>
      <c r="C265" s="90"/>
      <c r="D265" s="90"/>
      <c r="E265"/>
      <c r="F265"/>
      <c r="G265"/>
      <c r="H265"/>
    </row>
    <row r="266" spans="1:8" x14ac:dyDescent="0.25">
      <c r="A266"/>
      <c r="B266" s="89"/>
      <c r="C266" s="90"/>
      <c r="D266" s="90"/>
      <c r="E266"/>
      <c r="F266"/>
      <c r="G266"/>
      <c r="H266"/>
    </row>
    <row r="267" spans="1:8" x14ac:dyDescent="0.25">
      <c r="A267"/>
      <c r="B267" s="89"/>
      <c r="C267" s="90"/>
      <c r="D267" s="90"/>
      <c r="E267"/>
      <c r="F267"/>
      <c r="G267"/>
      <c r="H267"/>
    </row>
    <row r="268" spans="1:8" x14ac:dyDescent="0.25">
      <c r="A268"/>
      <c r="B268" s="89"/>
      <c r="C268" s="90"/>
      <c r="D268" s="90"/>
      <c r="E268"/>
      <c r="F268"/>
      <c r="G268"/>
      <c r="H268"/>
    </row>
    <row r="269" spans="1:8" x14ac:dyDescent="0.25">
      <c r="A269"/>
      <c r="B269" s="89"/>
      <c r="C269" s="90"/>
      <c r="D269" s="90"/>
      <c r="E269"/>
      <c r="F269"/>
      <c r="G269"/>
      <c r="H269"/>
    </row>
    <row r="270" spans="1:8" x14ac:dyDescent="0.25">
      <c r="A270"/>
      <c r="B270" s="89"/>
      <c r="C270" s="90"/>
      <c r="D270" s="90"/>
      <c r="E270"/>
      <c r="F270"/>
      <c r="G270"/>
      <c r="H270"/>
    </row>
    <row r="271" spans="1:8" x14ac:dyDescent="0.25">
      <c r="A271"/>
      <c r="B271" s="89"/>
      <c r="C271" s="90"/>
      <c r="D271" s="90"/>
      <c r="E271"/>
      <c r="F271"/>
      <c r="G271"/>
      <c r="H271"/>
    </row>
    <row r="272" spans="1:8" x14ac:dyDescent="0.25">
      <c r="A272"/>
      <c r="B272" s="89"/>
      <c r="C272" s="90"/>
      <c r="D272" s="90"/>
      <c r="E272"/>
      <c r="F272"/>
      <c r="G272"/>
      <c r="H272"/>
    </row>
    <row r="273" spans="1:8" x14ac:dyDescent="0.25">
      <c r="A273"/>
      <c r="B273" s="89"/>
      <c r="C273" s="90"/>
      <c r="D273" s="90"/>
      <c r="E273"/>
      <c r="F273"/>
      <c r="G273"/>
      <c r="H273"/>
    </row>
    <row r="274" spans="1:8" x14ac:dyDescent="0.25">
      <c r="A274"/>
      <c r="B274" s="89"/>
      <c r="C274" s="90"/>
      <c r="D274" s="90"/>
      <c r="E274"/>
      <c r="F274"/>
      <c r="G274"/>
      <c r="H274"/>
    </row>
    <row r="275" spans="1:8" x14ac:dyDescent="0.25">
      <c r="A275"/>
      <c r="B275" s="89"/>
      <c r="C275" s="90"/>
      <c r="D275" s="90"/>
      <c r="E275"/>
      <c r="F275"/>
      <c r="G275"/>
      <c r="H275"/>
    </row>
    <row r="276" spans="1:8" x14ac:dyDescent="0.25">
      <c r="A276"/>
      <c r="B276" s="89"/>
      <c r="C276" s="90"/>
      <c r="D276" s="90"/>
      <c r="E276"/>
      <c r="F276"/>
      <c r="G276"/>
      <c r="H276"/>
    </row>
    <row r="277" spans="1:8" x14ac:dyDescent="0.25">
      <c r="A277"/>
      <c r="B277" s="89"/>
      <c r="C277" s="90"/>
      <c r="D277" s="90"/>
      <c r="E277"/>
      <c r="F277"/>
      <c r="G277"/>
      <c r="H277"/>
    </row>
    <row r="278" spans="1:8" x14ac:dyDescent="0.25">
      <c r="A278"/>
      <c r="B278" s="89"/>
      <c r="C278" s="90"/>
      <c r="D278" s="90"/>
      <c r="E278"/>
      <c r="F278"/>
      <c r="G278"/>
      <c r="H278"/>
    </row>
    <row r="279" spans="1:8" x14ac:dyDescent="0.25">
      <c r="A279"/>
      <c r="B279" s="89"/>
      <c r="C279" s="90"/>
      <c r="D279" s="90"/>
      <c r="E279"/>
      <c r="F279"/>
      <c r="G279"/>
      <c r="H279"/>
    </row>
    <row r="280" spans="1:8" x14ac:dyDescent="0.25">
      <c r="A280"/>
      <c r="B280" s="89"/>
      <c r="C280" s="90"/>
      <c r="D280" s="90"/>
      <c r="E280"/>
      <c r="F280"/>
      <c r="G280"/>
      <c r="H280"/>
    </row>
    <row r="281" spans="1:8" x14ac:dyDescent="0.25">
      <c r="A281"/>
      <c r="B281" s="89"/>
      <c r="C281" s="90"/>
      <c r="D281" s="90"/>
      <c r="E281"/>
      <c r="F281"/>
      <c r="G281"/>
      <c r="H281"/>
    </row>
    <row r="282" spans="1:8" x14ac:dyDescent="0.25">
      <c r="A282"/>
      <c r="B282" s="89"/>
      <c r="C282" s="90"/>
      <c r="D282" s="90"/>
      <c r="E282"/>
      <c r="F282"/>
      <c r="G282"/>
      <c r="H282"/>
    </row>
    <row r="283" spans="1:8" x14ac:dyDescent="0.25">
      <c r="A283"/>
      <c r="B283" s="89"/>
      <c r="C283" s="90"/>
      <c r="D283" s="90"/>
      <c r="E283"/>
      <c r="F283"/>
      <c r="G283"/>
      <c r="H283"/>
    </row>
    <row r="284" spans="1:8" x14ac:dyDescent="0.25">
      <c r="A284"/>
      <c r="B284" s="89"/>
      <c r="C284" s="90"/>
      <c r="D284" s="90"/>
      <c r="E284"/>
      <c r="F284"/>
      <c r="G284"/>
      <c r="H284"/>
    </row>
    <row r="285" spans="1:8" x14ac:dyDescent="0.25">
      <c r="A285"/>
      <c r="B285" s="89"/>
      <c r="C285" s="90"/>
      <c r="D285" s="90"/>
      <c r="E285"/>
      <c r="F285"/>
      <c r="G285"/>
      <c r="H285"/>
    </row>
    <row r="286" spans="1:8" x14ac:dyDescent="0.25">
      <c r="A286"/>
      <c r="B286" s="89"/>
      <c r="C286" s="90"/>
      <c r="D286" s="90"/>
      <c r="E286"/>
      <c r="F286"/>
      <c r="G286"/>
      <c r="H286"/>
    </row>
    <row r="287" spans="1:8" x14ac:dyDescent="0.25">
      <c r="A287"/>
      <c r="B287" s="89"/>
      <c r="C287" s="90"/>
      <c r="D287" s="90"/>
      <c r="E287"/>
      <c r="F287"/>
      <c r="G287"/>
      <c r="H287"/>
    </row>
    <row r="288" spans="1:8" x14ac:dyDescent="0.25">
      <c r="A288"/>
      <c r="B288" s="89"/>
      <c r="C288" s="90"/>
      <c r="D288" s="90"/>
      <c r="E288"/>
      <c r="F288"/>
      <c r="G288"/>
      <c r="H288"/>
    </row>
    <row r="289" spans="1:8" x14ac:dyDescent="0.25">
      <c r="A289"/>
      <c r="B289" s="89"/>
      <c r="C289" s="90"/>
      <c r="D289" s="90"/>
      <c r="E289"/>
      <c r="F289"/>
      <c r="G289"/>
      <c r="H289"/>
    </row>
    <row r="290" spans="1:8" x14ac:dyDescent="0.25">
      <c r="A290"/>
      <c r="B290" s="89"/>
      <c r="C290" s="90"/>
      <c r="D290" s="90"/>
      <c r="E290"/>
      <c r="F290"/>
      <c r="G290"/>
      <c r="H290"/>
    </row>
    <row r="291" spans="1:8" x14ac:dyDescent="0.25">
      <c r="A291"/>
      <c r="B291" s="89"/>
      <c r="C291" s="90"/>
      <c r="D291" s="90"/>
      <c r="E291"/>
      <c r="F291"/>
      <c r="G291"/>
      <c r="H291"/>
    </row>
    <row r="292" spans="1:8" x14ac:dyDescent="0.25">
      <c r="A292"/>
      <c r="B292" s="89"/>
      <c r="C292" s="90"/>
      <c r="D292" s="90"/>
      <c r="E292"/>
      <c r="F292"/>
      <c r="G292"/>
      <c r="H292"/>
    </row>
    <row r="293" spans="1:8" x14ac:dyDescent="0.25">
      <c r="A293"/>
      <c r="B293" s="89"/>
      <c r="C293" s="90"/>
      <c r="D293" s="90"/>
      <c r="E293"/>
      <c r="F293"/>
      <c r="G293"/>
      <c r="H293"/>
    </row>
    <row r="294" spans="1:8" x14ac:dyDescent="0.25">
      <c r="A294"/>
      <c r="B294" s="89"/>
      <c r="C294" s="90"/>
      <c r="D294" s="90"/>
      <c r="E294"/>
      <c r="F294"/>
      <c r="G294"/>
      <c r="H294"/>
    </row>
    <row r="295" spans="1:8" x14ac:dyDescent="0.25">
      <c r="A295"/>
      <c r="B295" s="89"/>
      <c r="C295" s="90"/>
      <c r="D295" s="90"/>
      <c r="E295"/>
      <c r="F295"/>
      <c r="G295"/>
      <c r="H295"/>
    </row>
    <row r="296" spans="1:8" x14ac:dyDescent="0.25">
      <c r="A296"/>
      <c r="B296" s="89"/>
      <c r="C296" s="90"/>
      <c r="D296" s="90"/>
      <c r="E296"/>
      <c r="F296"/>
      <c r="G296"/>
      <c r="H296"/>
    </row>
    <row r="297" spans="1:8" x14ac:dyDescent="0.25">
      <c r="A297"/>
      <c r="B297" s="89"/>
      <c r="C297" s="90"/>
      <c r="D297" s="90"/>
      <c r="E297"/>
      <c r="F297"/>
      <c r="G297"/>
      <c r="H297"/>
    </row>
    <row r="298" spans="1:8" x14ac:dyDescent="0.25">
      <c r="A298"/>
      <c r="B298" s="89"/>
      <c r="C298" s="90"/>
      <c r="D298" s="90"/>
      <c r="E298"/>
      <c r="F298"/>
      <c r="G298"/>
      <c r="H298"/>
    </row>
    <row r="299" spans="1:8" x14ac:dyDescent="0.25">
      <c r="A299"/>
      <c r="B299" s="89"/>
      <c r="C299" s="90"/>
      <c r="D299" s="90"/>
      <c r="E299"/>
      <c r="F299"/>
      <c r="G299"/>
      <c r="H299"/>
    </row>
    <row r="300" spans="1:8" x14ac:dyDescent="0.25">
      <c r="A300"/>
      <c r="B300" s="89"/>
      <c r="C300" s="90"/>
      <c r="D300" s="90"/>
      <c r="E300"/>
      <c r="F300"/>
      <c r="G300"/>
      <c r="H300"/>
    </row>
    <row r="301" spans="1:8" x14ac:dyDescent="0.25">
      <c r="A301"/>
      <c r="B301" s="89"/>
      <c r="C301" s="90"/>
      <c r="D301" s="90"/>
      <c r="E301"/>
      <c r="F301"/>
      <c r="G301"/>
      <c r="H301"/>
    </row>
    <row r="302" spans="1:8" x14ac:dyDescent="0.25">
      <c r="A302"/>
      <c r="B302" s="89"/>
      <c r="C302" s="90"/>
      <c r="D302" s="90"/>
      <c r="E302"/>
      <c r="F302"/>
      <c r="G302"/>
      <c r="H302"/>
    </row>
    <row r="303" spans="1:8" x14ac:dyDescent="0.25">
      <c r="A303"/>
      <c r="B303" s="89"/>
      <c r="C303" s="90"/>
      <c r="D303" s="90"/>
      <c r="E303"/>
      <c r="F303"/>
      <c r="G303"/>
      <c r="H303"/>
    </row>
    <row r="304" spans="1:8" x14ac:dyDescent="0.25">
      <c r="A304"/>
      <c r="B304" s="89"/>
      <c r="C304" s="90"/>
      <c r="D304" s="90"/>
      <c r="E304"/>
      <c r="F304"/>
      <c r="G304"/>
      <c r="H304"/>
    </row>
    <row r="305" spans="1:8" x14ac:dyDescent="0.25">
      <c r="A305"/>
      <c r="B305" s="89"/>
      <c r="C305" s="90"/>
      <c r="D305" s="90"/>
      <c r="E305"/>
      <c r="F305"/>
      <c r="G305"/>
      <c r="H305"/>
    </row>
    <row r="306" spans="1:8" x14ac:dyDescent="0.25">
      <c r="A306"/>
      <c r="B306" s="89"/>
      <c r="C306" s="90"/>
      <c r="D306" s="90"/>
      <c r="E306"/>
      <c r="F306"/>
      <c r="G306"/>
      <c r="H306"/>
    </row>
    <row r="307" spans="1:8" x14ac:dyDescent="0.25">
      <c r="A307"/>
      <c r="B307" s="89"/>
      <c r="C307" s="90"/>
      <c r="D307" s="90"/>
      <c r="E307"/>
      <c r="F307"/>
      <c r="G307"/>
      <c r="H307"/>
    </row>
    <row r="308" spans="1:8" x14ac:dyDescent="0.25">
      <c r="A308"/>
      <c r="B308" s="89"/>
      <c r="C308" s="90"/>
      <c r="D308" s="90"/>
      <c r="E308"/>
      <c r="F308"/>
      <c r="G308"/>
      <c r="H308"/>
    </row>
    <row r="309" spans="1:8" x14ac:dyDescent="0.25">
      <c r="A309"/>
      <c r="B309" s="89"/>
      <c r="C309" s="90"/>
      <c r="D309" s="90"/>
      <c r="E309"/>
      <c r="F309"/>
      <c r="G309"/>
      <c r="H309"/>
    </row>
    <row r="310" spans="1:8" x14ac:dyDescent="0.25">
      <c r="A310"/>
      <c r="B310" s="89"/>
      <c r="C310" s="90"/>
      <c r="D310" s="90"/>
      <c r="E310"/>
      <c r="F310"/>
      <c r="G310"/>
      <c r="H310"/>
    </row>
    <row r="311" spans="1:8" x14ac:dyDescent="0.25">
      <c r="A311"/>
      <c r="B311" s="89"/>
      <c r="C311" s="90"/>
      <c r="D311" s="90"/>
      <c r="E311"/>
      <c r="F311"/>
      <c r="G311"/>
      <c r="H311"/>
    </row>
    <row r="312" spans="1:8" x14ac:dyDescent="0.25">
      <c r="A312"/>
      <c r="B312" s="89"/>
      <c r="C312" s="90"/>
      <c r="D312" s="90"/>
      <c r="E312"/>
      <c r="F312"/>
      <c r="G312"/>
      <c r="H312"/>
    </row>
    <row r="313" spans="1:8" x14ac:dyDescent="0.25">
      <c r="A313"/>
      <c r="B313" s="89"/>
      <c r="C313" s="90"/>
      <c r="D313" s="90"/>
      <c r="E313"/>
      <c r="F313"/>
      <c r="G313"/>
      <c r="H313"/>
    </row>
    <row r="314" spans="1:8" x14ac:dyDescent="0.25">
      <c r="A314"/>
      <c r="B314" s="89"/>
      <c r="C314" s="90"/>
      <c r="D314" s="90"/>
      <c r="E314"/>
      <c r="F314"/>
      <c r="G314"/>
      <c r="H314"/>
    </row>
    <row r="315" spans="1:8" x14ac:dyDescent="0.25">
      <c r="A315"/>
      <c r="B315" s="89"/>
      <c r="C315" s="90"/>
      <c r="D315" s="90"/>
      <c r="E315"/>
      <c r="F315"/>
      <c r="G315"/>
      <c r="H315"/>
    </row>
    <row r="316" spans="1:8" x14ac:dyDescent="0.25">
      <c r="A316"/>
      <c r="B316" s="89"/>
      <c r="C316" s="90"/>
      <c r="D316" s="90"/>
      <c r="E316"/>
      <c r="F316"/>
      <c r="G316"/>
      <c r="H316"/>
    </row>
    <row r="317" spans="1:8" x14ac:dyDescent="0.25">
      <c r="A317"/>
      <c r="B317" s="89"/>
      <c r="C317" s="90"/>
      <c r="D317" s="90"/>
      <c r="E317"/>
      <c r="F317"/>
      <c r="G317"/>
      <c r="H317"/>
    </row>
    <row r="318" spans="1:8" x14ac:dyDescent="0.25">
      <c r="A318"/>
      <c r="B318" s="89"/>
      <c r="C318" s="90"/>
      <c r="D318" s="90"/>
      <c r="E318"/>
      <c r="F318"/>
      <c r="G318"/>
      <c r="H318"/>
    </row>
    <row r="319" spans="1:8" x14ac:dyDescent="0.25">
      <c r="A319"/>
      <c r="B319" s="89"/>
      <c r="C319" s="90"/>
      <c r="D319" s="90"/>
      <c r="E319"/>
      <c r="F319"/>
      <c r="G319"/>
      <c r="H319"/>
    </row>
    <row r="320" spans="1:8" x14ac:dyDescent="0.25">
      <c r="A320"/>
      <c r="B320" s="89"/>
      <c r="C320" s="90"/>
      <c r="D320" s="90"/>
      <c r="E320"/>
      <c r="F320"/>
      <c r="G320"/>
      <c r="H320"/>
    </row>
    <row r="321" spans="1:8" x14ac:dyDescent="0.25">
      <c r="A321"/>
      <c r="B321" s="89"/>
      <c r="C321" s="90"/>
      <c r="D321" s="90"/>
      <c r="E321"/>
      <c r="F321"/>
      <c r="G321"/>
      <c r="H321"/>
    </row>
    <row r="322" spans="1:8" x14ac:dyDescent="0.25">
      <c r="A322"/>
      <c r="B322" s="89"/>
      <c r="C322" s="90"/>
      <c r="D322" s="90"/>
      <c r="E322"/>
      <c r="F322"/>
      <c r="G322"/>
      <c r="H322"/>
    </row>
    <row r="323" spans="1:8" x14ac:dyDescent="0.25">
      <c r="A323"/>
      <c r="B323" s="89"/>
      <c r="C323" s="90"/>
      <c r="D323" s="90"/>
      <c r="E323"/>
      <c r="F323"/>
      <c r="G323"/>
      <c r="H323"/>
    </row>
    <row r="324" spans="1:8" x14ac:dyDescent="0.25">
      <c r="A324"/>
      <c r="B324" s="89"/>
      <c r="C324" s="90"/>
      <c r="D324" s="90"/>
      <c r="E324"/>
      <c r="F324"/>
      <c r="G324"/>
      <c r="H324"/>
    </row>
    <row r="325" spans="1:8" x14ac:dyDescent="0.25">
      <c r="A325"/>
      <c r="B325" s="89"/>
      <c r="C325" s="90"/>
      <c r="D325" s="90"/>
      <c r="E325"/>
      <c r="F325"/>
      <c r="G325"/>
      <c r="H325"/>
    </row>
    <row r="326" spans="1:8" x14ac:dyDescent="0.25">
      <c r="A326"/>
      <c r="B326" s="89"/>
      <c r="C326" s="90"/>
      <c r="D326" s="90"/>
      <c r="E326"/>
      <c r="F326"/>
      <c r="G326"/>
      <c r="H326"/>
    </row>
    <row r="327" spans="1:8" x14ac:dyDescent="0.25">
      <c r="A327"/>
      <c r="B327" s="89"/>
      <c r="C327" s="90"/>
      <c r="D327" s="90"/>
      <c r="E327"/>
      <c r="F327"/>
      <c r="G327"/>
      <c r="H327"/>
    </row>
    <row r="328" spans="1:8" x14ac:dyDescent="0.25">
      <c r="A328"/>
      <c r="B328" s="89"/>
      <c r="C328" s="90"/>
      <c r="D328" s="90"/>
      <c r="E328"/>
      <c r="F328"/>
      <c r="G328"/>
      <c r="H328"/>
    </row>
    <row r="329" spans="1:8" x14ac:dyDescent="0.25">
      <c r="A329"/>
      <c r="B329" s="89"/>
      <c r="C329" s="90"/>
      <c r="D329" s="90"/>
      <c r="E329"/>
      <c r="F329"/>
      <c r="G329"/>
      <c r="H329"/>
    </row>
    <row r="330" spans="1:8" x14ac:dyDescent="0.25">
      <c r="A330"/>
      <c r="B330" s="89"/>
      <c r="C330" s="90"/>
      <c r="D330" s="90"/>
      <c r="E330"/>
      <c r="F330"/>
      <c r="G330"/>
      <c r="H330"/>
    </row>
    <row r="331" spans="1:8" x14ac:dyDescent="0.25">
      <c r="A331"/>
      <c r="B331" s="89"/>
      <c r="C331" s="90"/>
      <c r="D331" s="90"/>
      <c r="E331"/>
      <c r="F331"/>
      <c r="G331"/>
      <c r="H331"/>
    </row>
    <row r="332" spans="1:8" x14ac:dyDescent="0.25">
      <c r="A332"/>
      <c r="B332" s="89"/>
      <c r="C332" s="90"/>
      <c r="D332" s="90"/>
      <c r="E332"/>
      <c r="F332"/>
      <c r="G332"/>
      <c r="H332"/>
    </row>
    <row r="333" spans="1:8" x14ac:dyDescent="0.25">
      <c r="A333"/>
      <c r="B333" s="89"/>
      <c r="C333" s="90"/>
      <c r="D333" s="90"/>
      <c r="E333"/>
      <c r="F333"/>
      <c r="G333"/>
      <c r="H333"/>
    </row>
    <row r="334" spans="1:8" x14ac:dyDescent="0.25">
      <c r="A334"/>
      <c r="B334" s="89"/>
      <c r="C334" s="90"/>
      <c r="D334" s="90"/>
      <c r="E334"/>
      <c r="F334"/>
      <c r="G334"/>
      <c r="H334"/>
    </row>
    <row r="335" spans="1:8" x14ac:dyDescent="0.25">
      <c r="A335"/>
      <c r="B335" s="89"/>
      <c r="C335" s="90"/>
      <c r="D335" s="90"/>
      <c r="E335"/>
      <c r="F335"/>
      <c r="G335"/>
      <c r="H335"/>
    </row>
    <row r="336" spans="1:8" x14ac:dyDescent="0.25">
      <c r="A336"/>
      <c r="B336" s="89"/>
      <c r="C336" s="90"/>
      <c r="D336" s="90"/>
      <c r="E336"/>
      <c r="F336"/>
      <c r="G336"/>
      <c r="H336"/>
    </row>
    <row r="337" spans="1:8" x14ac:dyDescent="0.25">
      <c r="A337"/>
      <c r="B337" s="89"/>
      <c r="C337" s="90"/>
      <c r="D337" s="90"/>
      <c r="E337"/>
      <c r="F337"/>
      <c r="G337"/>
      <c r="H337"/>
    </row>
    <row r="338" spans="1:8" x14ac:dyDescent="0.25">
      <c r="A338"/>
      <c r="B338" s="89"/>
      <c r="C338" s="90"/>
      <c r="D338" s="90"/>
      <c r="E338"/>
      <c r="F338"/>
      <c r="G338"/>
      <c r="H338"/>
    </row>
    <row r="339" spans="1:8" x14ac:dyDescent="0.25">
      <c r="A339"/>
      <c r="B339" s="89"/>
      <c r="C339" s="90"/>
      <c r="D339" s="90"/>
      <c r="E339"/>
      <c r="F339"/>
      <c r="G339"/>
      <c r="H339"/>
    </row>
    <row r="340" spans="1:8" x14ac:dyDescent="0.25">
      <c r="A340"/>
      <c r="B340" s="89"/>
      <c r="C340" s="90"/>
      <c r="D340" s="90"/>
      <c r="E340"/>
      <c r="F340"/>
      <c r="G340"/>
      <c r="H340"/>
    </row>
    <row r="341" spans="1:8" x14ac:dyDescent="0.25">
      <c r="A341"/>
      <c r="B341" s="89"/>
      <c r="C341" s="90"/>
      <c r="D341" s="90"/>
      <c r="E341"/>
      <c r="F341"/>
      <c r="G341"/>
      <c r="H341"/>
    </row>
    <row r="342" spans="1:8" x14ac:dyDescent="0.25">
      <c r="A342"/>
      <c r="B342" s="89"/>
      <c r="C342" s="90"/>
      <c r="D342" s="90"/>
      <c r="E342"/>
      <c r="F342"/>
      <c r="G342"/>
      <c r="H342"/>
    </row>
    <row r="343" spans="1:8" x14ac:dyDescent="0.25">
      <c r="A343"/>
      <c r="B343" s="89"/>
      <c r="C343" s="90"/>
      <c r="D343" s="90"/>
      <c r="E343"/>
      <c r="F343"/>
      <c r="G343"/>
      <c r="H343"/>
    </row>
    <row r="344" spans="1:8" x14ac:dyDescent="0.25">
      <c r="A344"/>
      <c r="B344" s="89"/>
      <c r="C344" s="90"/>
      <c r="D344" s="90"/>
      <c r="E344"/>
      <c r="F344"/>
      <c r="G344"/>
      <c r="H344"/>
    </row>
    <row r="345" spans="1:8" x14ac:dyDescent="0.25">
      <c r="A345"/>
      <c r="B345" s="89"/>
      <c r="C345" s="90"/>
      <c r="D345" s="90"/>
      <c r="E345"/>
      <c r="F345"/>
      <c r="G345"/>
      <c r="H345"/>
    </row>
    <row r="346" spans="1:8" x14ac:dyDescent="0.25">
      <c r="A346"/>
      <c r="B346" s="89"/>
      <c r="C346" s="90"/>
      <c r="D346" s="90"/>
      <c r="E346"/>
      <c r="F346"/>
      <c r="G346"/>
      <c r="H346"/>
    </row>
    <row r="347" spans="1:8" x14ac:dyDescent="0.25">
      <c r="A347"/>
      <c r="B347" s="89"/>
      <c r="C347" s="90"/>
      <c r="D347" s="90"/>
      <c r="E347"/>
      <c r="F347"/>
      <c r="G347"/>
      <c r="H347"/>
    </row>
    <row r="348" spans="1:8" x14ac:dyDescent="0.25">
      <c r="A348"/>
      <c r="B348" s="89"/>
      <c r="C348" s="90"/>
      <c r="D348" s="90"/>
      <c r="E348"/>
      <c r="F348"/>
      <c r="G348"/>
      <c r="H348"/>
    </row>
    <row r="349" spans="1:8" x14ac:dyDescent="0.25">
      <c r="A349"/>
      <c r="B349" s="89"/>
      <c r="C349" s="90"/>
      <c r="D349" s="90"/>
      <c r="E349"/>
      <c r="F349"/>
      <c r="G349"/>
      <c r="H349"/>
    </row>
    <row r="350" spans="1:8" x14ac:dyDescent="0.25">
      <c r="A350"/>
      <c r="B350" s="89"/>
      <c r="C350" s="90"/>
      <c r="D350" s="90"/>
      <c r="E350"/>
      <c r="F350"/>
      <c r="G350"/>
      <c r="H350"/>
    </row>
    <row r="351" spans="1:8" x14ac:dyDescent="0.25">
      <c r="A351"/>
      <c r="B351" s="89"/>
      <c r="C351" s="90"/>
      <c r="D351" s="90"/>
      <c r="E351"/>
      <c r="F351"/>
      <c r="G351"/>
      <c r="H351"/>
    </row>
    <row r="352" spans="1:8" x14ac:dyDescent="0.25">
      <c r="A352"/>
      <c r="B352" s="89"/>
      <c r="C352" s="90"/>
      <c r="D352" s="90"/>
      <c r="E352"/>
      <c r="F352"/>
      <c r="G352"/>
      <c r="H352"/>
    </row>
    <row r="353" spans="1:8" x14ac:dyDescent="0.25">
      <c r="A353"/>
      <c r="B353" s="89"/>
      <c r="C353" s="90"/>
      <c r="D353" s="90"/>
      <c r="E353"/>
      <c r="F353"/>
      <c r="G353"/>
      <c r="H353"/>
    </row>
    <row r="354" spans="1:8" x14ac:dyDescent="0.25">
      <c r="A354"/>
      <c r="B354" s="89"/>
      <c r="C354" s="90"/>
      <c r="D354" s="90"/>
      <c r="E354"/>
      <c r="F354"/>
      <c r="G354"/>
      <c r="H354"/>
    </row>
    <row r="355" spans="1:8" x14ac:dyDescent="0.25">
      <c r="A355"/>
      <c r="B355" s="89"/>
      <c r="C355" s="90"/>
      <c r="D355" s="90"/>
      <c r="E355"/>
      <c r="F355"/>
      <c r="G355"/>
      <c r="H355"/>
    </row>
    <row r="356" spans="1:8" x14ac:dyDescent="0.25">
      <c r="A356"/>
      <c r="B356" s="89"/>
      <c r="C356" s="90"/>
      <c r="D356" s="90"/>
      <c r="E356"/>
      <c r="F356"/>
      <c r="G356"/>
      <c r="H356"/>
    </row>
    <row r="357" spans="1:8" x14ac:dyDescent="0.25">
      <c r="A357"/>
      <c r="B357" s="89"/>
      <c r="C357" s="90"/>
      <c r="D357" s="90"/>
      <c r="E357"/>
      <c r="F357"/>
      <c r="G357"/>
      <c r="H357"/>
    </row>
    <row r="358" spans="1:8" x14ac:dyDescent="0.25">
      <c r="A358"/>
      <c r="B358" s="89"/>
      <c r="C358" s="90"/>
      <c r="D358" s="90"/>
      <c r="E358"/>
      <c r="F358"/>
      <c r="G358"/>
      <c r="H358"/>
    </row>
    <row r="359" spans="1:8" x14ac:dyDescent="0.25">
      <c r="A359"/>
      <c r="B359" s="89"/>
      <c r="C359" s="90"/>
      <c r="D359" s="90"/>
      <c r="E359"/>
      <c r="F359"/>
      <c r="G359"/>
      <c r="H359"/>
    </row>
    <row r="360" spans="1:8" x14ac:dyDescent="0.25">
      <c r="A360"/>
      <c r="B360" s="89"/>
      <c r="C360" s="90"/>
      <c r="D360" s="90"/>
      <c r="E360"/>
      <c r="F360"/>
      <c r="G360"/>
      <c r="H360"/>
    </row>
    <row r="361" spans="1:8" x14ac:dyDescent="0.25">
      <c r="A361"/>
      <c r="B361" s="89"/>
      <c r="C361" s="90"/>
      <c r="D361" s="90"/>
      <c r="E361"/>
      <c r="F361"/>
      <c r="G361"/>
      <c r="H361"/>
    </row>
    <row r="362" spans="1:8" x14ac:dyDescent="0.25">
      <c r="A362"/>
      <c r="B362" s="89"/>
      <c r="C362" s="90"/>
      <c r="D362" s="90"/>
      <c r="E362"/>
      <c r="F362"/>
      <c r="G362"/>
      <c r="H362"/>
    </row>
    <row r="363" spans="1:8" x14ac:dyDescent="0.25">
      <c r="A363"/>
      <c r="B363" s="89"/>
      <c r="C363" s="90"/>
      <c r="D363" s="90"/>
      <c r="E363"/>
      <c r="F363"/>
      <c r="G363"/>
      <c r="H363"/>
    </row>
    <row r="364" spans="1:8" x14ac:dyDescent="0.25">
      <c r="A364"/>
      <c r="B364" s="89"/>
      <c r="C364" s="90"/>
      <c r="D364" s="90"/>
      <c r="E364"/>
      <c r="F364"/>
      <c r="G364"/>
      <c r="H364"/>
    </row>
    <row r="365" spans="1:8" x14ac:dyDescent="0.25">
      <c r="A365"/>
      <c r="B365" s="89"/>
      <c r="C365" s="90"/>
      <c r="D365" s="90"/>
      <c r="E365"/>
      <c r="F365"/>
      <c r="G365"/>
      <c r="H365"/>
    </row>
    <row r="366" spans="1:8" x14ac:dyDescent="0.25">
      <c r="A366"/>
      <c r="B366" s="89"/>
      <c r="C366" s="90"/>
      <c r="D366" s="90"/>
      <c r="E366"/>
      <c r="F366"/>
      <c r="G366"/>
      <c r="H366"/>
    </row>
    <row r="367" spans="1:8" x14ac:dyDescent="0.25">
      <c r="A367"/>
      <c r="B367" s="89"/>
      <c r="C367" s="90"/>
      <c r="D367" s="90"/>
      <c r="E367"/>
      <c r="F367"/>
      <c r="G367"/>
      <c r="H367"/>
    </row>
    <row r="368" spans="1:8" x14ac:dyDescent="0.25">
      <c r="A368"/>
      <c r="B368" s="89"/>
      <c r="C368" s="90"/>
      <c r="D368" s="90"/>
      <c r="E368"/>
      <c r="F368"/>
      <c r="G368"/>
      <c r="H368"/>
    </row>
    <row r="369" spans="1:8" x14ac:dyDescent="0.25">
      <c r="A369"/>
      <c r="B369" s="89"/>
      <c r="C369" s="90"/>
      <c r="D369" s="90"/>
      <c r="E369"/>
      <c r="F369"/>
      <c r="G369"/>
      <c r="H369"/>
    </row>
    <row r="370" spans="1:8" x14ac:dyDescent="0.25">
      <c r="A370"/>
      <c r="B370" s="89"/>
      <c r="C370" s="90"/>
      <c r="D370" s="90"/>
      <c r="E370"/>
      <c r="F370"/>
      <c r="G370"/>
      <c r="H370"/>
    </row>
    <row r="371" spans="1:8" x14ac:dyDescent="0.25">
      <c r="A371"/>
      <c r="B371" s="89"/>
      <c r="C371" s="90"/>
      <c r="D371" s="90"/>
      <c r="E371"/>
      <c r="F371"/>
      <c r="G371"/>
      <c r="H371"/>
    </row>
    <row r="372" spans="1:8" x14ac:dyDescent="0.25">
      <c r="A372"/>
      <c r="B372" s="89"/>
      <c r="C372" s="90"/>
      <c r="D372" s="90"/>
      <c r="E372"/>
      <c r="F372"/>
      <c r="G372"/>
      <c r="H372"/>
    </row>
    <row r="373" spans="1:8" x14ac:dyDescent="0.25">
      <c r="A373"/>
      <c r="B373" s="89"/>
      <c r="C373" s="90"/>
      <c r="D373" s="90"/>
      <c r="E373"/>
      <c r="F373"/>
      <c r="G373"/>
      <c r="H373"/>
    </row>
    <row r="374" spans="1:8" x14ac:dyDescent="0.25">
      <c r="A374"/>
      <c r="B374" s="89"/>
      <c r="C374" s="90"/>
      <c r="D374" s="90"/>
      <c r="E374"/>
      <c r="F374"/>
      <c r="G374"/>
      <c r="H374"/>
    </row>
    <row r="375" spans="1:8" x14ac:dyDescent="0.25">
      <c r="A375"/>
      <c r="B375" s="89"/>
      <c r="C375" s="90"/>
      <c r="D375" s="90"/>
      <c r="E375"/>
      <c r="F375"/>
      <c r="G375"/>
      <c r="H375"/>
    </row>
    <row r="376" spans="1:8" x14ac:dyDescent="0.25">
      <c r="A376"/>
      <c r="B376" s="89"/>
      <c r="C376" s="90"/>
      <c r="D376" s="90"/>
      <c r="E376"/>
      <c r="F376"/>
      <c r="G376"/>
      <c r="H376"/>
    </row>
    <row r="377" spans="1:8" x14ac:dyDescent="0.25">
      <c r="A377"/>
      <c r="B377" s="89"/>
      <c r="C377" s="90"/>
      <c r="D377" s="90"/>
      <c r="E377"/>
      <c r="F377"/>
      <c r="G377"/>
      <c r="H377"/>
    </row>
    <row r="378" spans="1:8" x14ac:dyDescent="0.25">
      <c r="A378"/>
      <c r="B378" s="89"/>
      <c r="C378" s="90"/>
      <c r="D378" s="90"/>
      <c r="E378"/>
      <c r="F378"/>
      <c r="G378"/>
      <c r="H378"/>
    </row>
    <row r="379" spans="1:8" x14ac:dyDescent="0.25">
      <c r="A379"/>
      <c r="B379" s="89"/>
      <c r="C379" s="90"/>
      <c r="D379" s="90"/>
      <c r="E379"/>
      <c r="F379"/>
      <c r="G379"/>
      <c r="H379"/>
    </row>
  </sheetData>
  <mergeCells count="6">
    <mergeCell ref="A6:G6"/>
    <mergeCell ref="A7:G7"/>
    <mergeCell ref="G9:G11"/>
    <mergeCell ref="H9:H11"/>
    <mergeCell ref="G101:G103"/>
    <mergeCell ref="H101:H103"/>
  </mergeCells>
  <printOptions horizontalCentered="1"/>
  <pageMargins left="0.70866141732283472" right="0.70866141732283472" top="0.74803149606299213" bottom="0.15748031496062992" header="0.31496062992125984" footer="0.31496062992125984"/>
  <pageSetup paperSize="9" scale="60" orientation="portrait" r:id="rId1"/>
  <headerFooter>
    <oddHeader>&amp;C
&amp;"-,Félkövér"&amp;12Beruházási feladatok és azok forrásai &amp;R7/a számú melléklet</oddHeader>
  </headerFooter>
  <rowBreaks count="1" manualBreakCount="1">
    <brk id="100" max="7" man="1"/>
  </rowBreaks>
  <colBreaks count="1" manualBreakCount="1">
    <brk id="8" max="2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38" sqref="D38"/>
    </sheetView>
  </sheetViews>
  <sheetFormatPr defaultRowHeight="15" x14ac:dyDescent="0.25"/>
  <cols>
    <col min="1" max="1" width="5.7109375" customWidth="1"/>
    <col min="2" max="2" width="52.28515625" customWidth="1"/>
    <col min="3" max="3" width="11.7109375" hidden="1" customWidth="1"/>
    <col min="4" max="7" width="13.7109375" customWidth="1"/>
    <col min="8" max="8" width="15.85546875" customWidth="1"/>
    <col min="9" max="9" width="11.85546875" hidden="1" customWidth="1"/>
  </cols>
  <sheetData>
    <row r="1" spans="1:9" ht="15" customHeight="1" x14ac:dyDescent="0.25">
      <c r="A1" s="6" t="s">
        <v>0</v>
      </c>
      <c r="B1" s="7" t="s">
        <v>1</v>
      </c>
      <c r="C1" s="8" t="s">
        <v>2</v>
      </c>
      <c r="D1" s="9" t="s">
        <v>2</v>
      </c>
      <c r="E1" s="9"/>
      <c r="F1" s="9"/>
      <c r="G1" s="105" t="s">
        <v>186</v>
      </c>
      <c r="H1" s="105" t="s">
        <v>198</v>
      </c>
    </row>
    <row r="2" spans="1:9" x14ac:dyDescent="0.25">
      <c r="A2" s="12" t="s">
        <v>3</v>
      </c>
      <c r="B2" s="13"/>
      <c r="C2" s="14" t="s">
        <v>4</v>
      </c>
      <c r="D2" s="14" t="s">
        <v>5</v>
      </c>
      <c r="E2" s="14" t="s">
        <v>6</v>
      </c>
      <c r="F2" s="14" t="s">
        <v>185</v>
      </c>
      <c r="G2" s="106"/>
      <c r="H2" s="108" t="s">
        <v>187</v>
      </c>
      <c r="I2" s="15" t="s">
        <v>187</v>
      </c>
    </row>
    <row r="3" spans="1:9" ht="15.75" thickBot="1" x14ac:dyDescent="0.3">
      <c r="A3" s="16"/>
      <c r="B3" s="17"/>
      <c r="C3" s="18" t="s">
        <v>7</v>
      </c>
      <c r="D3" s="19" t="s">
        <v>7</v>
      </c>
      <c r="E3" s="19"/>
      <c r="F3" s="19"/>
      <c r="G3" s="107"/>
      <c r="H3" s="109" t="s">
        <v>188</v>
      </c>
      <c r="I3" s="20" t="s">
        <v>188</v>
      </c>
    </row>
    <row r="4" spans="1:9" ht="15.75" thickBot="1" x14ac:dyDescent="0.3">
      <c r="A4" s="21">
        <v>1</v>
      </c>
      <c r="B4" s="22">
        <v>2</v>
      </c>
      <c r="C4" s="23">
        <v>3</v>
      </c>
      <c r="D4" s="24">
        <v>3</v>
      </c>
      <c r="E4" s="24">
        <v>4</v>
      </c>
      <c r="F4" s="24">
        <v>5</v>
      </c>
      <c r="G4" s="24">
        <v>6</v>
      </c>
      <c r="H4" s="24">
        <v>7</v>
      </c>
    </row>
    <row r="5" spans="1:9" ht="15.75" x14ac:dyDescent="0.25">
      <c r="A5" s="30" t="s">
        <v>161</v>
      </c>
      <c r="B5" s="26" t="s">
        <v>162</v>
      </c>
      <c r="C5" s="53"/>
      <c r="D5" s="86"/>
      <c r="E5" s="86"/>
      <c r="F5" s="86"/>
      <c r="G5" s="86"/>
      <c r="H5" s="86"/>
    </row>
    <row r="6" spans="1:9" x14ac:dyDescent="0.25">
      <c r="A6" s="35"/>
      <c r="B6" s="36"/>
      <c r="C6" s="53"/>
      <c r="D6" s="86"/>
      <c r="E6" s="86"/>
      <c r="F6" s="86"/>
      <c r="G6" s="86"/>
      <c r="H6" s="86"/>
    </row>
    <row r="7" spans="1:9" x14ac:dyDescent="0.25">
      <c r="A7" s="39">
        <v>1</v>
      </c>
      <c r="B7" s="43" t="s">
        <v>163</v>
      </c>
      <c r="C7" s="41">
        <v>1212</v>
      </c>
      <c r="D7" s="42">
        <v>4448</v>
      </c>
      <c r="E7" s="42">
        <v>2974.788</v>
      </c>
      <c r="F7" s="94">
        <f>D7-E7</f>
        <v>1473.212</v>
      </c>
      <c r="G7" s="94"/>
      <c r="H7" s="94"/>
      <c r="I7" s="100"/>
    </row>
    <row r="8" spans="1:9" x14ac:dyDescent="0.25">
      <c r="A8" s="39">
        <v>2</v>
      </c>
      <c r="B8" s="62" t="s">
        <v>164</v>
      </c>
      <c r="C8" s="41">
        <v>20320</v>
      </c>
      <c r="D8" s="42">
        <v>32067</v>
      </c>
      <c r="E8" s="42">
        <v>2756.027</v>
      </c>
      <c r="F8" s="94">
        <f t="shared" ref="F8:F25" si="0">D8-E8</f>
        <v>29310.972999999998</v>
      </c>
      <c r="G8" s="94">
        <v>16631</v>
      </c>
      <c r="H8" s="94"/>
      <c r="I8" s="98"/>
    </row>
    <row r="9" spans="1:9" x14ac:dyDescent="0.25">
      <c r="A9" s="39">
        <v>3</v>
      </c>
      <c r="B9" s="43" t="s">
        <v>165</v>
      </c>
      <c r="C9" s="41">
        <v>31750</v>
      </c>
      <c r="D9" s="42">
        <v>64371</v>
      </c>
      <c r="E9" s="42">
        <v>20958.944</v>
      </c>
      <c r="F9" s="94">
        <f t="shared" si="0"/>
        <v>43412.055999999997</v>
      </c>
      <c r="G9" s="94">
        <v>24741</v>
      </c>
      <c r="H9" s="94"/>
      <c r="I9" s="98"/>
    </row>
    <row r="10" spans="1:9" x14ac:dyDescent="0.25">
      <c r="A10" s="39">
        <v>4</v>
      </c>
      <c r="B10" s="62" t="s">
        <v>166</v>
      </c>
      <c r="C10" s="41">
        <v>3810</v>
      </c>
      <c r="D10" s="42">
        <v>5363</v>
      </c>
      <c r="E10" s="42">
        <v>833.17900000000009</v>
      </c>
      <c r="F10" s="94">
        <f t="shared" si="0"/>
        <v>4529.8209999999999</v>
      </c>
      <c r="G10" s="94">
        <v>4530</v>
      </c>
      <c r="H10" s="94">
        <f>5715-F10</f>
        <v>1185.1790000000001</v>
      </c>
      <c r="I10" s="55">
        <f>5715-G10</f>
        <v>1185</v>
      </c>
    </row>
    <row r="11" spans="1:9" x14ac:dyDescent="0.25">
      <c r="A11" s="39">
        <v>5</v>
      </c>
      <c r="B11" s="62" t="s">
        <v>167</v>
      </c>
      <c r="C11" s="41">
        <v>2540</v>
      </c>
      <c r="D11" s="42">
        <v>2138</v>
      </c>
      <c r="E11" s="42">
        <v>412.75</v>
      </c>
      <c r="F11" s="94">
        <f t="shared" si="0"/>
        <v>1725.25</v>
      </c>
      <c r="G11" s="94">
        <v>0</v>
      </c>
      <c r="H11" s="94"/>
      <c r="I11" s="100"/>
    </row>
    <row r="12" spans="1:9" x14ac:dyDescent="0.25">
      <c r="A12" s="39">
        <v>6</v>
      </c>
      <c r="B12" s="61" t="s">
        <v>168</v>
      </c>
      <c r="C12" s="41">
        <v>1588</v>
      </c>
      <c r="D12" s="42">
        <v>11236</v>
      </c>
      <c r="E12" s="42">
        <v>11166.741000000002</v>
      </c>
      <c r="F12" s="94">
        <f t="shared" si="0"/>
        <v>69.258999999998196</v>
      </c>
      <c r="G12" s="94">
        <v>0</v>
      </c>
      <c r="H12" s="94"/>
      <c r="I12" s="100"/>
    </row>
    <row r="13" spans="1:9" x14ac:dyDescent="0.25">
      <c r="A13" s="39">
        <v>7</v>
      </c>
      <c r="B13" s="62" t="s">
        <v>76</v>
      </c>
      <c r="C13" s="41">
        <v>4572</v>
      </c>
      <c r="D13" s="42">
        <v>4572</v>
      </c>
      <c r="E13" s="42">
        <v>5341.518</v>
      </c>
      <c r="F13" s="94">
        <f t="shared" si="0"/>
        <v>-769.51800000000003</v>
      </c>
      <c r="G13" s="94">
        <v>0</v>
      </c>
      <c r="H13" s="94"/>
      <c r="I13" s="100"/>
    </row>
    <row r="14" spans="1:9" x14ac:dyDescent="0.25">
      <c r="A14" s="39">
        <v>8</v>
      </c>
      <c r="B14" s="62" t="s">
        <v>169</v>
      </c>
      <c r="C14" s="41">
        <v>2794</v>
      </c>
      <c r="D14" s="42">
        <v>4275</v>
      </c>
      <c r="E14" s="42">
        <v>0</v>
      </c>
      <c r="F14" s="94">
        <f t="shared" si="0"/>
        <v>4275</v>
      </c>
      <c r="G14" s="94">
        <v>0</v>
      </c>
      <c r="H14" s="94"/>
      <c r="I14" s="100"/>
    </row>
    <row r="15" spans="1:9" x14ac:dyDescent="0.25">
      <c r="A15" s="39">
        <v>9</v>
      </c>
      <c r="B15" s="62" t="s">
        <v>170</v>
      </c>
      <c r="C15" s="41">
        <v>1397</v>
      </c>
      <c r="D15" s="42">
        <v>2032</v>
      </c>
      <c r="E15" s="42">
        <v>0</v>
      </c>
      <c r="F15" s="94">
        <f t="shared" si="0"/>
        <v>2032</v>
      </c>
      <c r="G15" s="94">
        <v>0</v>
      </c>
      <c r="H15" s="94"/>
      <c r="I15" s="100"/>
    </row>
    <row r="16" spans="1:9" x14ac:dyDescent="0.25">
      <c r="A16" s="39">
        <v>10</v>
      </c>
      <c r="B16" s="43" t="s">
        <v>72</v>
      </c>
      <c r="C16" s="41">
        <v>747</v>
      </c>
      <c r="D16" s="42">
        <v>291</v>
      </c>
      <c r="E16" s="42">
        <v>290.89999999999998</v>
      </c>
      <c r="F16" s="94">
        <f t="shared" si="0"/>
        <v>0.10000000000002274</v>
      </c>
      <c r="G16" s="94"/>
      <c r="H16" s="94"/>
      <c r="I16" s="100"/>
    </row>
    <row r="17" spans="1:9" x14ac:dyDescent="0.25">
      <c r="A17" s="39">
        <v>11</v>
      </c>
      <c r="B17" s="43" t="s">
        <v>130</v>
      </c>
      <c r="C17" s="41">
        <v>0</v>
      </c>
      <c r="D17" s="42">
        <v>0</v>
      </c>
      <c r="E17" s="42">
        <v>0</v>
      </c>
      <c r="F17" s="94">
        <f t="shared" si="0"/>
        <v>0</v>
      </c>
      <c r="G17" s="94"/>
      <c r="H17" s="94"/>
      <c r="I17" s="100"/>
    </row>
    <row r="18" spans="1:9" x14ac:dyDescent="0.25">
      <c r="A18" s="39">
        <v>12</v>
      </c>
      <c r="B18" s="43" t="s">
        <v>171</v>
      </c>
      <c r="C18" s="41">
        <v>2362</v>
      </c>
      <c r="D18" s="42">
        <v>0</v>
      </c>
      <c r="E18" s="42">
        <v>0</v>
      </c>
      <c r="F18" s="94">
        <f t="shared" si="0"/>
        <v>0</v>
      </c>
      <c r="G18" s="94"/>
      <c r="H18" s="94"/>
      <c r="I18" s="100"/>
    </row>
    <row r="19" spans="1:9" x14ac:dyDescent="0.25">
      <c r="A19" s="39">
        <v>13</v>
      </c>
      <c r="B19" s="43" t="s">
        <v>172</v>
      </c>
      <c r="C19" s="41">
        <v>3810</v>
      </c>
      <c r="D19" s="42">
        <v>3810</v>
      </c>
      <c r="E19" s="42">
        <v>3740.9629999999997</v>
      </c>
      <c r="F19" s="94">
        <f t="shared" si="0"/>
        <v>69.037000000000262</v>
      </c>
      <c r="G19" s="94">
        <v>0</v>
      </c>
      <c r="H19" s="94"/>
      <c r="I19" s="100"/>
    </row>
    <row r="20" spans="1:9" x14ac:dyDescent="0.25">
      <c r="A20" s="39">
        <v>14</v>
      </c>
      <c r="B20" s="62" t="s">
        <v>173</v>
      </c>
      <c r="C20" s="41">
        <v>0</v>
      </c>
      <c r="D20" s="42">
        <v>16227</v>
      </c>
      <c r="E20" s="42">
        <v>16306.79</v>
      </c>
      <c r="F20" s="94">
        <f t="shared" si="0"/>
        <v>-79.790000000000873</v>
      </c>
      <c r="G20" s="94">
        <v>0</v>
      </c>
      <c r="H20" s="94"/>
      <c r="I20" s="100"/>
    </row>
    <row r="21" spans="1:9" x14ac:dyDescent="0.25">
      <c r="A21" s="39">
        <v>15</v>
      </c>
      <c r="B21" s="43" t="s">
        <v>174</v>
      </c>
      <c r="C21" s="42">
        <v>0</v>
      </c>
      <c r="D21" s="42">
        <v>2291</v>
      </c>
      <c r="E21" s="42">
        <v>760.73</v>
      </c>
      <c r="F21" s="94">
        <f t="shared" si="0"/>
        <v>1530.27</v>
      </c>
      <c r="G21" s="94"/>
      <c r="H21" s="94"/>
      <c r="I21" s="100"/>
    </row>
    <row r="22" spans="1:9" x14ac:dyDescent="0.25">
      <c r="A22" s="39"/>
      <c r="B22" s="43" t="s">
        <v>195</v>
      </c>
      <c r="C22" s="42"/>
      <c r="D22" s="42"/>
      <c r="E22" s="42"/>
      <c r="F22" s="94"/>
      <c r="G22" s="94"/>
      <c r="H22" s="94">
        <v>2566</v>
      </c>
      <c r="I22" s="100">
        <v>2566</v>
      </c>
    </row>
    <row r="23" spans="1:9" x14ac:dyDescent="0.25">
      <c r="A23" s="39">
        <v>16</v>
      </c>
      <c r="B23" s="43" t="s">
        <v>175</v>
      </c>
      <c r="C23" s="41">
        <v>0</v>
      </c>
      <c r="D23" s="42">
        <v>0</v>
      </c>
      <c r="E23" s="42">
        <v>0</v>
      </c>
      <c r="F23" s="94">
        <f t="shared" si="0"/>
        <v>0</v>
      </c>
      <c r="G23" s="94"/>
      <c r="H23" s="94"/>
      <c r="I23" s="100"/>
    </row>
    <row r="24" spans="1:9" x14ac:dyDescent="0.25">
      <c r="A24" s="39">
        <v>17</v>
      </c>
      <c r="B24" s="43" t="s">
        <v>131</v>
      </c>
      <c r="C24" s="42">
        <v>0</v>
      </c>
      <c r="D24" s="42">
        <v>0</v>
      </c>
      <c r="E24" s="42">
        <v>0</v>
      </c>
      <c r="F24" s="94">
        <f t="shared" si="0"/>
        <v>0</v>
      </c>
      <c r="G24" s="94"/>
      <c r="H24" s="94"/>
      <c r="I24" s="100"/>
    </row>
    <row r="25" spans="1:9" x14ac:dyDescent="0.25">
      <c r="A25" s="39">
        <v>18</v>
      </c>
      <c r="B25" s="43" t="s">
        <v>176</v>
      </c>
      <c r="C25" s="41">
        <v>0</v>
      </c>
      <c r="D25" s="42">
        <v>4496</v>
      </c>
      <c r="E25" s="42">
        <v>4496.4719999999998</v>
      </c>
      <c r="F25" s="94">
        <f t="shared" si="0"/>
        <v>-0.47199999999975262</v>
      </c>
      <c r="G25" s="94">
        <v>0</v>
      </c>
      <c r="H25" s="94"/>
      <c r="I25" s="100"/>
    </row>
    <row r="26" spans="1:9" hidden="1" x14ac:dyDescent="0.25">
      <c r="A26" s="39"/>
      <c r="B26" s="43" t="s">
        <v>177</v>
      </c>
      <c r="C26" s="41">
        <v>0</v>
      </c>
      <c r="D26" s="42">
        <v>0</v>
      </c>
      <c r="E26" s="42"/>
      <c r="F26" s="94"/>
      <c r="G26" s="94"/>
      <c r="H26" s="94"/>
      <c r="I26" s="100"/>
    </row>
    <row r="27" spans="1:9" hidden="1" x14ac:dyDescent="0.25">
      <c r="A27" s="39"/>
      <c r="B27" s="43" t="s">
        <v>178</v>
      </c>
      <c r="C27" s="41"/>
      <c r="D27" s="42">
        <v>0</v>
      </c>
      <c r="E27" s="42"/>
      <c r="F27" s="94"/>
      <c r="G27" s="94"/>
      <c r="H27" s="94"/>
      <c r="I27" s="100"/>
    </row>
    <row r="28" spans="1:9" hidden="1" x14ac:dyDescent="0.25">
      <c r="A28" s="39"/>
      <c r="B28" s="43" t="s">
        <v>179</v>
      </c>
      <c r="C28" s="41"/>
      <c r="D28" s="42">
        <v>0</v>
      </c>
      <c r="E28" s="42"/>
      <c r="F28" s="94"/>
      <c r="G28" s="94"/>
      <c r="H28" s="94"/>
      <c r="I28" s="100"/>
    </row>
    <row r="29" spans="1:9" hidden="1" x14ac:dyDescent="0.25">
      <c r="A29" s="39"/>
      <c r="B29" s="61" t="s">
        <v>180</v>
      </c>
      <c r="C29" s="41"/>
      <c r="D29" s="42">
        <v>0</v>
      </c>
      <c r="E29" s="42"/>
      <c r="F29" s="94"/>
      <c r="G29" s="94"/>
      <c r="H29" s="94"/>
      <c r="I29" s="100"/>
    </row>
    <row r="30" spans="1:9" hidden="1" x14ac:dyDescent="0.25">
      <c r="A30" s="39"/>
      <c r="B30" s="43" t="s">
        <v>181</v>
      </c>
      <c r="C30" s="41"/>
      <c r="D30" s="42">
        <v>0</v>
      </c>
      <c r="E30" s="42"/>
      <c r="F30" s="94"/>
      <c r="G30" s="94"/>
      <c r="H30" s="94"/>
      <c r="I30" s="100"/>
    </row>
    <row r="31" spans="1:9" hidden="1" x14ac:dyDescent="0.25">
      <c r="A31" s="39"/>
      <c r="B31" s="62" t="s">
        <v>182</v>
      </c>
      <c r="C31" s="41"/>
      <c r="D31" s="42">
        <v>0</v>
      </c>
      <c r="E31" s="42"/>
      <c r="F31" s="94"/>
      <c r="G31" s="94"/>
      <c r="H31" s="94"/>
      <c r="I31" s="100"/>
    </row>
    <row r="32" spans="1:9" hidden="1" x14ac:dyDescent="0.25">
      <c r="A32" s="39"/>
      <c r="B32" s="61"/>
      <c r="C32" s="41"/>
      <c r="D32" s="42"/>
      <c r="E32" s="42"/>
      <c r="F32" s="94"/>
      <c r="G32" s="94"/>
      <c r="H32" s="94"/>
      <c r="I32" s="100"/>
    </row>
    <row r="33" spans="1:9" ht="15.75" thickBot="1" x14ac:dyDescent="0.3">
      <c r="A33" s="39"/>
      <c r="B33" s="43"/>
      <c r="C33" s="41"/>
      <c r="D33" s="42"/>
      <c r="E33" s="42"/>
      <c r="F33" s="42"/>
      <c r="G33" s="42"/>
      <c r="H33" s="42"/>
    </row>
    <row r="34" spans="1:9" ht="16.5" thickBot="1" x14ac:dyDescent="0.3">
      <c r="A34" s="83" t="s">
        <v>183</v>
      </c>
      <c r="B34" s="84" t="s">
        <v>184</v>
      </c>
      <c r="C34" s="87">
        <f>SUM(C7:C33)</f>
        <v>76902</v>
      </c>
      <c r="D34" s="88">
        <f>SUM(D7:D33)</f>
        <v>157617</v>
      </c>
      <c r="E34" s="88">
        <f>SUM(E7:E33)</f>
        <v>70039.801999999996</v>
      </c>
      <c r="F34" s="88">
        <f>D34-E34</f>
        <v>87577.198000000004</v>
      </c>
      <c r="G34" s="88">
        <f>SUM(G7:G33)</f>
        <v>45902</v>
      </c>
      <c r="H34" s="88">
        <f>SUM(H7:H33)</f>
        <v>3751.1790000000001</v>
      </c>
      <c r="I34" s="88">
        <f>SUM(I7:I33)</f>
        <v>3751</v>
      </c>
    </row>
  </sheetData>
  <mergeCells count="2">
    <mergeCell ref="G1:G3"/>
    <mergeCell ref="H1:H3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1"/>
  <headerFooter>
    <oddHeader>&amp;C
&amp;"-,Félkövér"&amp;12Beruházási feladatok és azok forrásai&amp;R6/a számú 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Önkorm</vt:lpstr>
      <vt:lpstr>Hivatal</vt:lpstr>
      <vt:lpstr>Önkorm!Nyomtatási_terület</vt:lpstr>
    </vt:vector>
  </TitlesOfParts>
  <Company>Budapest II. kerületi Polgármesteri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Szigetiné Bangó Ildikó</dc:creator>
  <cp:lastModifiedBy>Balog Lászlóné Zsuzsa</cp:lastModifiedBy>
  <cp:lastPrinted>2014-06-23T11:32:33Z</cp:lastPrinted>
  <dcterms:created xsi:type="dcterms:W3CDTF">2014-06-16T08:49:15Z</dcterms:created>
  <dcterms:modified xsi:type="dcterms:W3CDTF">2014-06-23T12:05:31Z</dcterms:modified>
</cp:coreProperties>
</file>